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<sst xmlns="http://schemas.openxmlformats.org/spreadsheetml/2006/main" count="126" uniqueCount="126">
  <si>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</si>
  <si>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</si>
  <si>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</si>
  <si>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</si>
  <si>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</si>
  <si>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</si>
  <si>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</si>
  <si>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</si>
  <si>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</si>
  <si>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</si>
  <si>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</si>
  <si>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</si>
  <si>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</si>
  <si>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</si>
  <si>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</si>
  <si>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</si>
  <si>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</si>
  <si>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</si>
  <si>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</si>
  <si>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</si>
  <si>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</si>
  <si>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</si>
  <si>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</si>
  <si>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</si>
  <si>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</si>
  <si>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</si>
  <si>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</si>
  <si>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</si>
  <si>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</si>
  <si>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</si>
  <si>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</si>
  <si>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</si>
  <si>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</si>
  <si>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</si>
  <si>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</si>
  <si>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</si>
  <si>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</si>
  <si>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</si>
  <si>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</si>
  <si>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</si>
  <si>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</si>
  <si>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</si>
  <si>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</si>
  <si>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</si>
  <si>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</si>
  <si>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</si>
  <si>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</si>
  <si>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</si>
  <si>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</si>
  <si>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</si>
  <si>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</si>
  <si>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</si>
  <si>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</si>
  <si>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</si>
  <si>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</si>
  <si>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</si>
  <si>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</si>
  <si>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</si>
  <si>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</si>
  <si>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</si>
  <si>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</si>
  <si>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</si>
  <si>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</si>
  <si>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</si>
  <si>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</si>
  <si>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</si>
  <si>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</si>
  <si>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</si>
  <si>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</si>
  <si>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</si>
  <si>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</si>
  <si>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</si>
  <si>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</si>
  <si>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</si>
  <si>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</si>
  <si>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</si>
  <si>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</si>
  <si>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</si>
  <si>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</si>
  <si>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</si>
  <si>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</si>
  <si>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</si>
  <si>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</si>
  <si>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</si>
  <si>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</si>
  <si>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</si>
  <si>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</si>
  <si>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</si>
  <si>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</si>
  <si>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</si>
  <si>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</si>
  <si>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</si>
  <si>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</si>
  <si>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</si>
  <si>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</si>
  <si>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</si>
  <si>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</si>
  <si>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</si>
  <si>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</si>
  <si>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</si>
  <si>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</si>
  <si>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</si>
  <si>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</si>
  <si>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</si>
  <si>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</si>
  <si>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</si>
  <si>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</si>
  <si>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</si>
  <si>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</si>
  <si>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</si>
  <si>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</si>
  <si>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</si>
  <si>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</si>
  <si>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</si>
  <si>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</si>
  <si>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</si>
  <si>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</si>
  <si>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</si>
  <si>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</si>
  <si>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</si>
  <si>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</si>
  <si>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</si>
  <si>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</si>
  <si>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</si>
  <si>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</si>
  <si>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31/07/15 - VENCIMENTO 07/08/15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</si>
</sst>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574162</v>
      </c>
      <c r="C7" s="9">
        <f t="shared" si="0"/>
        <v>724713</v>
      </c>
      <c r="D7" s="9">
        <f t="shared" si="0"/>
        <v>759240</v>
      </c>
      <c r="E7" s="9">
        <f t="shared" si="0"/>
        <v>512351</v>
      </c>
      <c r="F7" s="9">
        <f t="shared" si="0"/>
        <v>692622</v>
      </c>
      <c r="G7" s="9">
        <f t="shared" si="0"/>
        <v>1160064</v>
      </c>
      <c r="H7" s="9">
        <f t="shared" si="0"/>
        <v>513681</v>
      </c>
      <c r="I7" s="9">
        <f t="shared" si="0"/>
        <v>115728</v>
      </c>
      <c r="J7" s="9">
        <f t="shared" si="0"/>
        <v>301311</v>
      </c>
      <c r="K7" s="9">
        <f t="shared" si="0"/>
        <v>5353872</v>
      </c>
      <c r="L7" s="52"/>
    </row>
    <row r="8" spans="1:11" ht="17.25" customHeight="1">
      <c r="A8" s="10" t="s">
        <v>103</v>
      </c>
      <c r="B8" s="11">
        <f>B9+B12+B16</f>
        <v>331390</v>
      </c>
      <c r="C8" s="11">
        <f aca="true" t="shared" si="1" ref="C8:J8">C9+C12+C16</f>
        <v>433533</v>
      </c>
      <c r="D8" s="11">
        <f t="shared" si="1"/>
        <v>427067</v>
      </c>
      <c r="E8" s="11">
        <f t="shared" si="1"/>
        <v>302976</v>
      </c>
      <c r="F8" s="11">
        <f t="shared" si="1"/>
        <v>388669</v>
      </c>
      <c r="G8" s="11">
        <f t="shared" si="1"/>
        <v>633738</v>
      </c>
      <c r="H8" s="11">
        <f t="shared" si="1"/>
        <v>315739</v>
      </c>
      <c r="I8" s="11">
        <f t="shared" si="1"/>
        <v>61700</v>
      </c>
      <c r="J8" s="11">
        <f t="shared" si="1"/>
        <v>170510</v>
      </c>
      <c r="K8" s="11">
        <f>SUM(B8:J8)</f>
        <v>3065322</v>
      </c>
    </row>
    <row r="9" spans="1:11" ht="17.25" customHeight="1">
      <c r="A9" s="15" t="s">
        <v>17</v>
      </c>
      <c r="B9" s="13">
        <f>+B10+B11</f>
        <v>45847</v>
      </c>
      <c r="C9" s="13">
        <f aca="true" t="shared" si="2" ref="C9:J9">+C10+C11</f>
        <v>65288</v>
      </c>
      <c r="D9" s="13">
        <f t="shared" si="2"/>
        <v>56778</v>
      </c>
      <c r="E9" s="13">
        <f t="shared" si="2"/>
        <v>43332</v>
      </c>
      <c r="F9" s="13">
        <f t="shared" si="2"/>
        <v>49344</v>
      </c>
      <c r="G9" s="13">
        <f t="shared" si="2"/>
        <v>61383</v>
      </c>
      <c r="H9" s="13">
        <f t="shared" si="2"/>
        <v>54965</v>
      </c>
      <c r="I9" s="13">
        <f t="shared" si="2"/>
        <v>10228</v>
      </c>
      <c r="J9" s="13">
        <f t="shared" si="2"/>
        <v>20878</v>
      </c>
      <c r="K9" s="11">
        <f>SUM(B9:J9)</f>
        <v>408043</v>
      </c>
    </row>
    <row r="10" spans="1:11" ht="17.25" customHeight="1">
      <c r="A10" s="29" t="s">
        <v>18</v>
      </c>
      <c r="B10" s="13">
        <v>45847</v>
      </c>
      <c r="C10" s="13">
        <v>65288</v>
      </c>
      <c r="D10" s="13">
        <v>56778</v>
      </c>
      <c r="E10" s="13">
        <v>43332</v>
      </c>
      <c r="F10" s="13">
        <v>49344</v>
      </c>
      <c r="G10" s="13">
        <v>61383</v>
      </c>
      <c r="H10" s="13">
        <v>54965</v>
      </c>
      <c r="I10" s="13">
        <v>10228</v>
      </c>
      <c r="J10" s="13">
        <v>20878</v>
      </c>
      <c r="K10" s="11">
        <f>SUM(B10:J10)</f>
        <v>408043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255353</v>
      </c>
      <c r="C12" s="17">
        <f t="shared" si="3"/>
        <v>330461</v>
      </c>
      <c r="D12" s="17">
        <f t="shared" si="3"/>
        <v>332813</v>
      </c>
      <c r="E12" s="17">
        <f t="shared" si="3"/>
        <v>235279</v>
      </c>
      <c r="F12" s="17">
        <f t="shared" si="3"/>
        <v>305693</v>
      </c>
      <c r="G12" s="17">
        <f t="shared" si="3"/>
        <v>518572</v>
      </c>
      <c r="H12" s="17">
        <f t="shared" si="3"/>
        <v>237098</v>
      </c>
      <c r="I12" s="17">
        <f t="shared" si="3"/>
        <v>45417</v>
      </c>
      <c r="J12" s="17">
        <f t="shared" si="3"/>
        <v>133573</v>
      </c>
      <c r="K12" s="11">
        <f aca="true" t="shared" si="4" ref="K12:K27">SUM(B12:J12)</f>
        <v>2394259</v>
      </c>
    </row>
    <row r="13" spans="1:13" ht="17.25" customHeight="1">
      <c r="A13" s="14" t="s">
        <v>20</v>
      </c>
      <c r="B13" s="13">
        <v>127959</v>
      </c>
      <c r="C13" s="13">
        <v>176287</v>
      </c>
      <c r="D13" s="13">
        <v>182476</v>
      </c>
      <c r="E13" s="13">
        <v>124923</v>
      </c>
      <c r="F13" s="13">
        <v>162777</v>
      </c>
      <c r="G13" s="13">
        <v>261479</v>
      </c>
      <c r="H13" s="13">
        <v>117562</v>
      </c>
      <c r="I13" s="13">
        <v>26480</v>
      </c>
      <c r="J13" s="13">
        <v>73545</v>
      </c>
      <c r="K13" s="11">
        <f t="shared" si="4"/>
        <v>1253488</v>
      </c>
      <c r="L13" s="52"/>
      <c r="M13" s="53"/>
    </row>
    <row r="14" spans="1:12" ht="17.25" customHeight="1">
      <c r="A14" s="14" t="s">
        <v>21</v>
      </c>
      <c r="B14" s="13">
        <v>120801</v>
      </c>
      <c r="C14" s="13">
        <v>145026</v>
      </c>
      <c r="D14" s="13">
        <v>141955</v>
      </c>
      <c r="E14" s="13">
        <v>103864</v>
      </c>
      <c r="F14" s="13">
        <v>136159</v>
      </c>
      <c r="G14" s="13">
        <v>246949</v>
      </c>
      <c r="H14" s="13">
        <v>111924</v>
      </c>
      <c r="I14" s="13">
        <v>17488</v>
      </c>
      <c r="J14" s="13">
        <v>57240</v>
      </c>
      <c r="K14" s="11">
        <f t="shared" si="4"/>
        <v>1081406</v>
      </c>
      <c r="L14" s="52"/>
    </row>
    <row r="15" spans="1:11" ht="17.25" customHeight="1">
      <c r="A15" s="14" t="s">
        <v>22</v>
      </c>
      <c r="B15" s="13">
        <v>6593</v>
      </c>
      <c r="C15" s="13">
        <v>9148</v>
      </c>
      <c r="D15" s="13">
        <v>8382</v>
      </c>
      <c r="E15" s="13">
        <v>6492</v>
      </c>
      <c r="F15" s="13">
        <v>6757</v>
      </c>
      <c r="G15" s="13">
        <v>10144</v>
      </c>
      <c r="H15" s="13">
        <v>7612</v>
      </c>
      <c r="I15" s="13">
        <v>1449</v>
      </c>
      <c r="J15" s="13">
        <v>2788</v>
      </c>
      <c r="K15" s="11">
        <f t="shared" si="4"/>
        <v>59365</v>
      </c>
    </row>
    <row r="16" spans="1:11" ht="17.25" customHeight="1">
      <c r="A16" s="15" t="s">
        <v>99</v>
      </c>
      <c r="B16" s="13">
        <f>B17+B18+B19</f>
        <v>30190</v>
      </c>
      <c r="C16" s="13">
        <f aca="true" t="shared" si="5" ref="C16:J16">C17+C18+C19</f>
        <v>37784</v>
      </c>
      <c r="D16" s="13">
        <f t="shared" si="5"/>
        <v>37476</v>
      </c>
      <c r="E16" s="13">
        <f t="shared" si="5"/>
        <v>24365</v>
      </c>
      <c r="F16" s="13">
        <f t="shared" si="5"/>
        <v>33632</v>
      </c>
      <c r="G16" s="13">
        <f t="shared" si="5"/>
        <v>53783</v>
      </c>
      <c r="H16" s="13">
        <f t="shared" si="5"/>
        <v>23676</v>
      </c>
      <c r="I16" s="13">
        <f t="shared" si="5"/>
        <v>6055</v>
      </c>
      <c r="J16" s="13">
        <f t="shared" si="5"/>
        <v>16059</v>
      </c>
      <c r="K16" s="11">
        <f t="shared" si="4"/>
        <v>263020</v>
      </c>
    </row>
    <row r="17" spans="1:11" ht="17.25" customHeight="1">
      <c r="A17" s="14" t="s">
        <v>100</v>
      </c>
      <c r="B17" s="13">
        <v>11286</v>
      </c>
      <c r="C17" s="13">
        <v>15187</v>
      </c>
      <c r="D17" s="13">
        <v>14183</v>
      </c>
      <c r="E17" s="13">
        <v>10120</v>
      </c>
      <c r="F17" s="13">
        <v>14543</v>
      </c>
      <c r="G17" s="13">
        <v>24210</v>
      </c>
      <c r="H17" s="13">
        <v>10860</v>
      </c>
      <c r="I17" s="13">
        <v>2567</v>
      </c>
      <c r="J17" s="13">
        <v>5430</v>
      </c>
      <c r="K17" s="11">
        <f t="shared" si="4"/>
        <v>108386</v>
      </c>
    </row>
    <row r="18" spans="1:11" ht="17.25" customHeight="1">
      <c r="A18" s="14" t="s">
        <v>101</v>
      </c>
      <c r="B18" s="13">
        <v>2649</v>
      </c>
      <c r="C18" s="13">
        <v>2924</v>
      </c>
      <c r="D18" s="13">
        <v>3965</v>
      </c>
      <c r="E18" s="13">
        <v>2673</v>
      </c>
      <c r="F18" s="13">
        <v>3705</v>
      </c>
      <c r="G18" s="13">
        <v>7084</v>
      </c>
      <c r="H18" s="13">
        <v>2236</v>
      </c>
      <c r="I18" s="13">
        <v>519</v>
      </c>
      <c r="J18" s="13">
        <v>1795</v>
      </c>
      <c r="K18" s="11">
        <f t="shared" si="4"/>
        <v>27550</v>
      </c>
    </row>
    <row r="19" spans="1:11" ht="17.25" customHeight="1">
      <c r="A19" s="14" t="s">
        <v>102</v>
      </c>
      <c r="B19" s="13">
        <v>16255</v>
      </c>
      <c r="C19" s="13">
        <v>19673</v>
      </c>
      <c r="D19" s="13">
        <v>19328</v>
      </c>
      <c r="E19" s="13">
        <v>11572</v>
      </c>
      <c r="F19" s="13">
        <v>15384</v>
      </c>
      <c r="G19" s="13">
        <v>22489</v>
      </c>
      <c r="H19" s="13">
        <v>10580</v>
      </c>
      <c r="I19" s="13">
        <v>2969</v>
      </c>
      <c r="J19" s="13">
        <v>8834</v>
      </c>
      <c r="K19" s="11">
        <f t="shared" si="4"/>
        <v>127084</v>
      </c>
    </row>
    <row r="20" spans="1:11" ht="17.25" customHeight="1">
      <c r="A20" s="16" t="s">
        <v>23</v>
      </c>
      <c r="B20" s="11">
        <f>+B21+B22+B23</f>
        <v>187685</v>
      </c>
      <c r="C20" s="11">
        <f aca="true" t="shared" si="6" ref="C20:J20">+C21+C22+C23</f>
        <v>206813</v>
      </c>
      <c r="D20" s="11">
        <f t="shared" si="6"/>
        <v>234572</v>
      </c>
      <c r="E20" s="11">
        <f t="shared" si="6"/>
        <v>150634</v>
      </c>
      <c r="F20" s="11">
        <f t="shared" si="6"/>
        <v>234244</v>
      </c>
      <c r="G20" s="11">
        <f t="shared" si="6"/>
        <v>438794</v>
      </c>
      <c r="H20" s="11">
        <f t="shared" si="6"/>
        <v>149246</v>
      </c>
      <c r="I20" s="11">
        <f t="shared" si="6"/>
        <v>36430</v>
      </c>
      <c r="J20" s="11">
        <f t="shared" si="6"/>
        <v>88036</v>
      </c>
      <c r="K20" s="11">
        <f t="shared" si="4"/>
        <v>1726454</v>
      </c>
    </row>
    <row r="21" spans="1:12" ht="17.25" customHeight="1">
      <c r="A21" s="12" t="s">
        <v>24</v>
      </c>
      <c r="B21" s="13">
        <v>104752</v>
      </c>
      <c r="C21" s="13">
        <v>125565</v>
      </c>
      <c r="D21" s="13">
        <v>144195</v>
      </c>
      <c r="E21" s="13">
        <v>90354</v>
      </c>
      <c r="F21" s="13">
        <v>139689</v>
      </c>
      <c r="G21" s="13">
        <v>242775</v>
      </c>
      <c r="H21" s="13">
        <v>86987</v>
      </c>
      <c r="I21" s="13">
        <v>23264</v>
      </c>
      <c r="J21" s="13">
        <v>53704</v>
      </c>
      <c r="K21" s="11">
        <f t="shared" si="4"/>
        <v>1011285</v>
      </c>
      <c r="L21" s="52"/>
    </row>
    <row r="22" spans="1:12" ht="17.25" customHeight="1">
      <c r="A22" s="12" t="s">
        <v>25</v>
      </c>
      <c r="B22" s="13">
        <v>79217</v>
      </c>
      <c r="C22" s="13">
        <v>76907</v>
      </c>
      <c r="D22" s="13">
        <v>85680</v>
      </c>
      <c r="E22" s="13">
        <v>57335</v>
      </c>
      <c r="F22" s="13">
        <v>90553</v>
      </c>
      <c r="G22" s="13">
        <v>189660</v>
      </c>
      <c r="H22" s="13">
        <v>58838</v>
      </c>
      <c r="I22" s="13">
        <v>12372</v>
      </c>
      <c r="J22" s="13">
        <v>32905</v>
      </c>
      <c r="K22" s="11">
        <f t="shared" si="4"/>
        <v>683467</v>
      </c>
      <c r="L22" s="52"/>
    </row>
    <row r="23" spans="1:11" ht="17.25" customHeight="1">
      <c r="A23" s="12" t="s">
        <v>26</v>
      </c>
      <c r="B23" s="13">
        <v>3716</v>
      </c>
      <c r="C23" s="13">
        <v>4341</v>
      </c>
      <c r="D23" s="13">
        <v>4697</v>
      </c>
      <c r="E23" s="13">
        <v>2945</v>
      </c>
      <c r="F23" s="13">
        <v>4002</v>
      </c>
      <c r="G23" s="13">
        <v>6359</v>
      </c>
      <c r="H23" s="13">
        <v>3421</v>
      </c>
      <c r="I23" s="13">
        <v>794</v>
      </c>
      <c r="J23" s="13">
        <v>1427</v>
      </c>
      <c r="K23" s="11">
        <f t="shared" si="4"/>
        <v>31702</v>
      </c>
    </row>
    <row r="24" spans="1:11" ht="17.25" customHeight="1">
      <c r="A24" s="16" t="s">
        <v>27</v>
      </c>
      <c r="B24" s="13">
        <v>55087</v>
      </c>
      <c r="C24" s="13">
        <v>84367</v>
      </c>
      <c r="D24" s="13">
        <v>97601</v>
      </c>
      <c r="E24" s="13">
        <v>58741</v>
      </c>
      <c r="F24" s="13">
        <v>69709</v>
      </c>
      <c r="G24" s="13">
        <v>87532</v>
      </c>
      <c r="H24" s="13">
        <v>42679</v>
      </c>
      <c r="I24" s="13">
        <v>17598</v>
      </c>
      <c r="J24" s="13">
        <v>42765</v>
      </c>
      <c r="K24" s="11">
        <f t="shared" si="4"/>
        <v>556079</v>
      </c>
    </row>
    <row r="25" spans="1:12" ht="17.25" customHeight="1">
      <c r="A25" s="12" t="s">
        <v>28</v>
      </c>
      <c r="B25" s="13">
        <v>35256</v>
      </c>
      <c r="C25" s="13">
        <v>53995</v>
      </c>
      <c r="D25" s="13">
        <v>62465</v>
      </c>
      <c r="E25" s="13">
        <v>37594</v>
      </c>
      <c r="F25" s="13">
        <v>44614</v>
      </c>
      <c r="G25" s="13">
        <v>56020</v>
      </c>
      <c r="H25" s="13">
        <v>27315</v>
      </c>
      <c r="I25" s="13">
        <v>11263</v>
      </c>
      <c r="J25" s="13">
        <v>27370</v>
      </c>
      <c r="K25" s="11">
        <f t="shared" si="4"/>
        <v>355892</v>
      </c>
      <c r="L25" s="52"/>
    </row>
    <row r="26" spans="1:12" ht="17.25" customHeight="1">
      <c r="A26" s="12" t="s">
        <v>29</v>
      </c>
      <c r="B26" s="13">
        <v>19831</v>
      </c>
      <c r="C26" s="13">
        <v>30372</v>
      </c>
      <c r="D26" s="13">
        <v>35136</v>
      </c>
      <c r="E26" s="13">
        <v>21147</v>
      </c>
      <c r="F26" s="13">
        <v>25095</v>
      </c>
      <c r="G26" s="13">
        <v>31512</v>
      </c>
      <c r="H26" s="13">
        <v>15364</v>
      </c>
      <c r="I26" s="13">
        <v>6335</v>
      </c>
      <c r="J26" s="13">
        <v>15395</v>
      </c>
      <c r="K26" s="11">
        <f t="shared" si="4"/>
        <v>200187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6017</v>
      </c>
      <c r="I27" s="11">
        <v>0</v>
      </c>
      <c r="J27" s="11">
        <v>0</v>
      </c>
      <c r="K27" s="11">
        <f t="shared" si="4"/>
        <v>6017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-0.00469431</v>
      </c>
      <c r="G32" s="62">
        <v>-0.0039</v>
      </c>
      <c r="H32" s="62">
        <v>-0.0046</v>
      </c>
      <c r="I32" s="62">
        <v>0</v>
      </c>
      <c r="J32" s="62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13456.5</v>
      </c>
      <c r="I35" s="19">
        <v>0</v>
      </c>
      <c r="J35" s="19">
        <v>0</v>
      </c>
      <c r="K35" s="23">
        <f>SUM(B35:J35)</f>
        <v>13456.5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6004.84</v>
      </c>
      <c r="E39" s="23">
        <f t="shared" si="8"/>
        <v>3445.4</v>
      </c>
      <c r="F39" s="23">
        <f t="shared" si="8"/>
        <v>5191.64</v>
      </c>
      <c r="G39" s="23">
        <f t="shared" si="8"/>
        <v>7258.88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38763.96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6004.84</v>
      </c>
      <c r="E43" s="65">
        <f t="shared" si="10"/>
        <v>3445.4</v>
      </c>
      <c r="F43" s="65">
        <f t="shared" si="10"/>
        <v>5191.64</v>
      </c>
      <c r="G43" s="65">
        <f t="shared" si="10"/>
        <v>7258.88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38763.96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1403</v>
      </c>
      <c r="E44" s="67">
        <v>805</v>
      </c>
      <c r="F44" s="67">
        <v>1213</v>
      </c>
      <c r="G44" s="67">
        <v>1696</v>
      </c>
      <c r="H44" s="67">
        <v>868</v>
      </c>
      <c r="I44" s="67">
        <v>249</v>
      </c>
      <c r="J44" s="67">
        <v>518</v>
      </c>
      <c r="K44" s="67">
        <f t="shared" si="9"/>
        <v>9057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1499076.91</v>
      </c>
      <c r="C47" s="22">
        <f aca="true" t="shared" si="11" ref="C47:H47">+C48+C56</f>
        <v>2155609.5500000003</v>
      </c>
      <c r="D47" s="22">
        <f t="shared" si="11"/>
        <v>2541253.05</v>
      </c>
      <c r="E47" s="22">
        <f t="shared" si="11"/>
        <v>1464675.0299999998</v>
      </c>
      <c r="F47" s="22">
        <f t="shared" si="11"/>
        <v>1917094.33</v>
      </c>
      <c r="G47" s="22">
        <f t="shared" si="11"/>
        <v>2758409.6599999997</v>
      </c>
      <c r="H47" s="22">
        <f t="shared" si="11"/>
        <v>1418452.09</v>
      </c>
      <c r="I47" s="22">
        <f>+I48+I56</f>
        <v>554118.26</v>
      </c>
      <c r="J47" s="22">
        <f>+J48+J56</f>
        <v>869694.5700000001</v>
      </c>
      <c r="K47" s="22">
        <f>SUM(B47:J47)</f>
        <v>15178383.45</v>
      </c>
    </row>
    <row r="48" spans="1:11" ht="17.25" customHeight="1">
      <c r="A48" s="16" t="s">
        <v>46</v>
      </c>
      <c r="B48" s="23">
        <f>SUM(B49:B55)</f>
        <v>1481697.5799999998</v>
      </c>
      <c r="C48" s="23">
        <f aca="true" t="shared" si="12" ref="C48:H48">SUM(C49:C55)</f>
        <v>2133474.8600000003</v>
      </c>
      <c r="D48" s="23">
        <f t="shared" si="12"/>
        <v>2515976.36</v>
      </c>
      <c r="E48" s="23">
        <f t="shared" si="12"/>
        <v>1443776.5499999998</v>
      </c>
      <c r="F48" s="23">
        <f t="shared" si="12"/>
        <v>1895222.5</v>
      </c>
      <c r="G48" s="23">
        <f t="shared" si="12"/>
        <v>2730625.13</v>
      </c>
      <c r="H48" s="23">
        <f t="shared" si="12"/>
        <v>1399898.06</v>
      </c>
      <c r="I48" s="23">
        <f>SUM(I49:I55)</f>
        <v>554118.26</v>
      </c>
      <c r="J48" s="23">
        <f>SUM(J49:J55)</f>
        <v>856735.04</v>
      </c>
      <c r="K48" s="23">
        <f aca="true" t="shared" si="13" ref="K48:K56">SUM(B48:J48)</f>
        <v>15011524.34</v>
      </c>
    </row>
    <row r="49" spans="1:11" ht="17.25" customHeight="1">
      <c r="A49" s="34" t="s">
        <v>47</v>
      </c>
      <c r="B49" s="23">
        <f aca="true" t="shared" si="14" ref="B49:H49">ROUND(B30*B7,2)</f>
        <v>1480361.88</v>
      </c>
      <c r="C49" s="23">
        <f t="shared" si="14"/>
        <v>2126525.36</v>
      </c>
      <c r="D49" s="23">
        <f t="shared" si="14"/>
        <v>2513767.72</v>
      </c>
      <c r="E49" s="23">
        <f t="shared" si="14"/>
        <v>1442677.95</v>
      </c>
      <c r="F49" s="23">
        <f t="shared" si="14"/>
        <v>1893282.24</v>
      </c>
      <c r="G49" s="23">
        <f t="shared" si="14"/>
        <v>2727890.5</v>
      </c>
      <c r="H49" s="23">
        <f t="shared" si="14"/>
        <v>1385089.45</v>
      </c>
      <c r="I49" s="23">
        <f>ROUND(I30*I7,2)</f>
        <v>553052.54</v>
      </c>
      <c r="J49" s="23">
        <f>ROUND(J30*J7,2)</f>
        <v>854518</v>
      </c>
      <c r="K49" s="23">
        <f t="shared" si="13"/>
        <v>14977165.64</v>
      </c>
    </row>
    <row r="50" spans="1:11" ht="17.25" customHeight="1">
      <c r="A50" s="34" t="s">
        <v>48</v>
      </c>
      <c r="B50" s="19">
        <v>0</v>
      </c>
      <c r="C50" s="23">
        <f>ROUND(C31*C7,2)</f>
        <v>4726.87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4726.87</v>
      </c>
    </row>
    <row r="51" spans="1:11" ht="17.25" customHeight="1">
      <c r="A51" s="68" t="s">
        <v>110</v>
      </c>
      <c r="B51" s="69">
        <f>ROUND(B32*B7,2)</f>
        <v>-2755.98</v>
      </c>
      <c r="C51" s="69">
        <f>ROUND(C32*C7,2)</f>
        <v>-3551.09</v>
      </c>
      <c r="D51" s="69">
        <f aca="true" t="shared" si="15" ref="D51:J51">ROUND(D32*D7,2)</f>
        <v>-3796.2</v>
      </c>
      <c r="E51" s="69">
        <f t="shared" si="15"/>
        <v>-2346.8</v>
      </c>
      <c r="F51" s="69">
        <f t="shared" si="15"/>
        <v>-3251.38</v>
      </c>
      <c r="G51" s="69">
        <f t="shared" si="15"/>
        <v>-4524.25</v>
      </c>
      <c r="H51" s="69">
        <f t="shared" si="15"/>
        <v>-2362.93</v>
      </c>
      <c r="I51" s="69">
        <f t="shared" si="15"/>
        <v>0</v>
      </c>
      <c r="J51" s="69">
        <f t="shared" si="15"/>
        <v>0</v>
      </c>
      <c r="K51" s="69">
        <f>SUM(B51:J51)</f>
        <v>-22588.63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13456.5</v>
      </c>
      <c r="I53" s="31">
        <f>+I35</f>
        <v>0</v>
      </c>
      <c r="J53" s="31">
        <f>+J35</f>
        <v>0</v>
      </c>
      <c r="K53" s="23">
        <f t="shared" si="13"/>
        <v>13456.5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6004.84</v>
      </c>
      <c r="E55" s="19">
        <v>3445.4</v>
      </c>
      <c r="F55" s="36">
        <v>5191.64</v>
      </c>
      <c r="G55" s="36">
        <v>7258.88</v>
      </c>
      <c r="H55" s="36">
        <v>3715.04</v>
      </c>
      <c r="I55" s="36">
        <v>1065.72</v>
      </c>
      <c r="J55" s="19">
        <v>2217.04</v>
      </c>
      <c r="K55" s="23">
        <f t="shared" si="13"/>
        <v>38763.96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-290227.64</v>
      </c>
      <c r="C60" s="35">
        <f t="shared" si="16"/>
        <v>-244256.22</v>
      </c>
      <c r="D60" s="35">
        <f t="shared" si="16"/>
        <v>-359606.34</v>
      </c>
      <c r="E60" s="35">
        <f t="shared" si="16"/>
        <v>-436223.91</v>
      </c>
      <c r="F60" s="35">
        <f t="shared" si="16"/>
        <v>-346447.81</v>
      </c>
      <c r="G60" s="35">
        <f t="shared" si="16"/>
        <v>-486756.86</v>
      </c>
      <c r="H60" s="35">
        <f t="shared" si="16"/>
        <v>-225955.96</v>
      </c>
      <c r="I60" s="35">
        <f t="shared" si="16"/>
        <v>-114927</v>
      </c>
      <c r="J60" s="35">
        <f t="shared" si="16"/>
        <v>-114391.41</v>
      </c>
      <c r="K60" s="35">
        <f>SUM(B60:J60)</f>
        <v>-2618793.15</v>
      </c>
    </row>
    <row r="61" spans="1:11" ht="18.75" customHeight="1">
      <c r="A61" s="16" t="s">
        <v>78</v>
      </c>
      <c r="B61" s="35">
        <f aca="true" t="shared" si="17" ref="B61:J61">B62+B63+B64+B65+B66+B67</f>
        <v>-245804.88</v>
      </c>
      <c r="C61" s="35">
        <f t="shared" si="17"/>
        <v>-238610.56</v>
      </c>
      <c r="D61" s="35">
        <f t="shared" si="17"/>
        <v>-228148.64</v>
      </c>
      <c r="E61" s="35">
        <f t="shared" si="17"/>
        <v>-277836.37</v>
      </c>
      <c r="F61" s="35">
        <f t="shared" si="17"/>
        <v>-257486.18</v>
      </c>
      <c r="G61" s="35">
        <f t="shared" si="17"/>
        <v>-286581.8</v>
      </c>
      <c r="H61" s="35">
        <f t="shared" si="17"/>
        <v>-192511.5</v>
      </c>
      <c r="I61" s="35">
        <f t="shared" si="17"/>
        <v>-35798</v>
      </c>
      <c r="J61" s="35">
        <f t="shared" si="17"/>
        <v>-73073</v>
      </c>
      <c r="K61" s="35">
        <f aca="true" t="shared" si="18" ref="K61:K94">SUM(B61:J61)</f>
        <v>-1835850.9300000002</v>
      </c>
    </row>
    <row r="62" spans="1:11" ht="18.75" customHeight="1">
      <c r="A62" s="12" t="s">
        <v>79</v>
      </c>
      <c r="B62" s="35">
        <f>-ROUND(B9*$D$3,2)</f>
        <v>-160464.5</v>
      </c>
      <c r="C62" s="35">
        <f aca="true" t="shared" si="19" ref="C62:J62">-ROUND(C9*$D$3,2)</f>
        <v>-228508</v>
      </c>
      <c r="D62" s="35">
        <f t="shared" si="19"/>
        <v>-198723</v>
      </c>
      <c r="E62" s="35">
        <f t="shared" si="19"/>
        <v>-151662</v>
      </c>
      <c r="F62" s="35">
        <f t="shared" si="19"/>
        <v>-172704</v>
      </c>
      <c r="G62" s="35">
        <f t="shared" si="19"/>
        <v>-214840.5</v>
      </c>
      <c r="H62" s="35">
        <f t="shared" si="19"/>
        <v>-192377.5</v>
      </c>
      <c r="I62" s="35">
        <f t="shared" si="19"/>
        <v>-35798</v>
      </c>
      <c r="J62" s="35">
        <f t="shared" si="19"/>
        <v>-73073</v>
      </c>
      <c r="K62" s="35">
        <f t="shared" si="18"/>
        <v>-1428150.5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-819</v>
      </c>
      <c r="C64" s="35">
        <v>-266</v>
      </c>
      <c r="D64" s="35">
        <v>-224</v>
      </c>
      <c r="E64" s="35">
        <v>-917</v>
      </c>
      <c r="F64" s="35">
        <v>-423.5</v>
      </c>
      <c r="G64" s="35">
        <v>-346.5</v>
      </c>
      <c r="H64" s="19">
        <v>0</v>
      </c>
      <c r="I64" s="19">
        <v>0</v>
      </c>
      <c r="J64" s="19">
        <v>0</v>
      </c>
      <c r="K64" s="35">
        <f t="shared" si="18"/>
        <v>-2996</v>
      </c>
    </row>
    <row r="65" spans="1:11" ht="18.75" customHeight="1">
      <c r="A65" s="12" t="s">
        <v>111</v>
      </c>
      <c r="B65" s="19">
        <v>-2450</v>
      </c>
      <c r="C65" s="19">
        <v>-1127</v>
      </c>
      <c r="D65" s="19">
        <v>-1235.5</v>
      </c>
      <c r="E65" s="19">
        <v>-2131.5</v>
      </c>
      <c r="F65" s="19">
        <v>-735</v>
      </c>
      <c r="G65" s="19">
        <v>-539</v>
      </c>
      <c r="H65" s="19">
        <v>0</v>
      </c>
      <c r="I65" s="19">
        <v>0</v>
      </c>
      <c r="J65" s="19">
        <v>0</v>
      </c>
      <c r="K65" s="35">
        <f t="shared" si="18"/>
        <v>-8218</v>
      </c>
    </row>
    <row r="66" spans="1:11" ht="18.75" customHeight="1">
      <c r="A66" s="12" t="s">
        <v>56</v>
      </c>
      <c r="B66" s="47">
        <v>-82071.38</v>
      </c>
      <c r="C66" s="47">
        <v>-8709.56</v>
      </c>
      <c r="D66" s="47">
        <v>-27921.14</v>
      </c>
      <c r="E66" s="47">
        <v>-123125.87</v>
      </c>
      <c r="F66" s="47">
        <v>-83623.68</v>
      </c>
      <c r="G66" s="47">
        <v>-70855.8</v>
      </c>
      <c r="H66" s="19">
        <v>-134</v>
      </c>
      <c r="I66" s="19">
        <v>0</v>
      </c>
      <c r="J66" s="19">
        <v>0</v>
      </c>
      <c r="K66" s="35">
        <f t="shared" si="18"/>
        <v>-396441.43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-45</v>
      </c>
    </row>
    <row r="68" spans="1:11" ht="18.75" customHeight="1">
      <c r="A68" s="12" t="s">
        <v>83</v>
      </c>
      <c r="B68" s="35">
        <f aca="true" t="shared" si="20" ref="B68:J68">SUM(B69:B92)</f>
        <v>-44422.76</v>
      </c>
      <c r="C68" s="35">
        <f t="shared" si="20"/>
        <v>-5645.6600000000035</v>
      </c>
      <c r="D68" s="35">
        <f t="shared" si="20"/>
        <v>-131457.7</v>
      </c>
      <c r="E68" s="35">
        <f t="shared" si="20"/>
        <v>-158387.53999999998</v>
      </c>
      <c r="F68" s="35">
        <f t="shared" si="20"/>
        <v>-88961.62999999999</v>
      </c>
      <c r="G68" s="35">
        <f t="shared" si="20"/>
        <v>-200175.06</v>
      </c>
      <c r="H68" s="35">
        <f t="shared" si="20"/>
        <v>-33444.46</v>
      </c>
      <c r="I68" s="35">
        <f t="shared" si="20"/>
        <v>-79129</v>
      </c>
      <c r="J68" s="35">
        <f t="shared" si="20"/>
        <v>-41318.409999999996</v>
      </c>
      <c r="K68" s="35">
        <f t="shared" si="18"/>
        <v>-782942.2200000001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-1067.5</v>
      </c>
      <c r="E71" s="19">
        <v>0</v>
      </c>
      <c r="F71" s="35">
        <v>-380.5</v>
      </c>
      <c r="G71" s="19">
        <v>0</v>
      </c>
      <c r="H71" s="19">
        <v>0</v>
      </c>
      <c r="I71" s="47">
        <v>-2120.54</v>
      </c>
      <c r="J71" s="19">
        <v>0</v>
      </c>
      <c r="K71" s="35">
        <f t="shared" si="18"/>
        <v>-3568.54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-45000</v>
      </c>
      <c r="J72" s="19">
        <v>0</v>
      </c>
      <c r="K72" s="48">
        <f t="shared" si="18"/>
        <v>-45000</v>
      </c>
    </row>
    <row r="73" spans="1:11" ht="18.75" customHeight="1">
      <c r="A73" s="34" t="s">
        <v>62</v>
      </c>
      <c r="B73" s="35">
        <v>-13467.74</v>
      </c>
      <c r="C73" s="35">
        <v>-19550.83</v>
      </c>
      <c r="D73" s="35">
        <v>-18482.18</v>
      </c>
      <c r="E73" s="35">
        <v>-12960.82</v>
      </c>
      <c r="F73" s="35">
        <v>-17810.85</v>
      </c>
      <c r="G73" s="35">
        <v>-27141</v>
      </c>
      <c r="H73" s="35">
        <v>-13289.65</v>
      </c>
      <c r="I73" s="35">
        <v>-4671.92</v>
      </c>
      <c r="J73" s="35">
        <v>-9631.56</v>
      </c>
      <c r="K73" s="48">
        <f t="shared" si="18"/>
        <v>-137006.55</v>
      </c>
    </row>
    <row r="74" spans="1:11" ht="18.75" customHeight="1">
      <c r="A74" s="12" t="s">
        <v>63</v>
      </c>
      <c r="B74" s="35">
        <v>7493.43</v>
      </c>
      <c r="C74" s="35">
        <v>31220.66</v>
      </c>
      <c r="D74" s="35">
        <v>-892.93</v>
      </c>
      <c r="E74" s="35">
        <v>-8439.74</v>
      </c>
      <c r="F74" s="35">
        <v>-11607.86</v>
      </c>
      <c r="G74" s="35">
        <v>-17686.53</v>
      </c>
      <c r="H74" s="35">
        <v>5828.52</v>
      </c>
      <c r="I74" s="35">
        <v>-1931.78</v>
      </c>
      <c r="J74" s="35">
        <v>-3983.77</v>
      </c>
      <c r="K74" s="19">
        <f t="shared" si="18"/>
        <v>0</v>
      </c>
    </row>
    <row r="75" spans="1:11" ht="18.75" customHeight="1">
      <c r="A75" s="12" t="s">
        <v>64</v>
      </c>
      <c r="B75" s="35">
        <v>-38217.33</v>
      </c>
      <c r="C75" s="35">
        <v>-16877.97</v>
      </c>
      <c r="D75" s="35">
        <v>-110997.09</v>
      </c>
      <c r="E75" s="35">
        <v>-124830.18</v>
      </c>
      <c r="F75" s="35">
        <v>-58927.02</v>
      </c>
      <c r="G75" s="35">
        <v>-155329.53</v>
      </c>
      <c r="H75" s="35">
        <v>-25974.77</v>
      </c>
      <c r="I75" s="35">
        <v>-18422.87</v>
      </c>
      <c r="J75" s="35">
        <v>-12135.55</v>
      </c>
      <c r="K75" s="48">
        <f t="shared" si="18"/>
        <v>-561712.31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0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-770.4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-12156.8</v>
      </c>
      <c r="F92" s="19">
        <v>0</v>
      </c>
      <c r="G92" s="19">
        <v>0</v>
      </c>
      <c r="H92" s="19">
        <v>0</v>
      </c>
      <c r="I92" s="48">
        <v>-6981.89</v>
      </c>
      <c r="J92" s="48">
        <v>-15567.53</v>
      </c>
      <c r="K92" s="48">
        <f t="shared" si="18"/>
        <v>-34706.22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1208849.2699999998</v>
      </c>
      <c r="C97" s="24">
        <f t="shared" si="21"/>
        <v>1911353.3300000003</v>
      </c>
      <c r="D97" s="24">
        <f t="shared" si="21"/>
        <v>2181646.7099999995</v>
      </c>
      <c r="E97" s="24">
        <f t="shared" si="21"/>
        <v>1028451.1199999996</v>
      </c>
      <c r="F97" s="24">
        <f t="shared" si="21"/>
        <v>1570646.5200000003</v>
      </c>
      <c r="G97" s="24">
        <f t="shared" si="21"/>
        <v>2271652.8</v>
      </c>
      <c r="H97" s="24">
        <f t="shared" si="21"/>
        <v>1192496.1300000001</v>
      </c>
      <c r="I97" s="24">
        <f>+I98+I99</f>
        <v>439191.26</v>
      </c>
      <c r="J97" s="24">
        <f>+J98+J99</f>
        <v>755303.16</v>
      </c>
      <c r="K97" s="48">
        <f>SUM(B97:J97)</f>
        <v>12559590.3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1191469.9399999997</v>
      </c>
      <c r="C98" s="24">
        <f t="shared" si="22"/>
        <v>1889218.6400000004</v>
      </c>
      <c r="D98" s="24">
        <f t="shared" si="22"/>
        <v>2156370.0199999996</v>
      </c>
      <c r="E98" s="24">
        <f t="shared" si="22"/>
        <v>1007552.6399999997</v>
      </c>
      <c r="F98" s="24">
        <f t="shared" si="22"/>
        <v>1548774.6900000002</v>
      </c>
      <c r="G98" s="24">
        <f t="shared" si="22"/>
        <v>2243868.27</v>
      </c>
      <c r="H98" s="24">
        <f t="shared" si="22"/>
        <v>1173942.1</v>
      </c>
      <c r="I98" s="24">
        <f t="shared" si="22"/>
        <v>439191.26</v>
      </c>
      <c r="J98" s="24">
        <f t="shared" si="22"/>
        <v>742343.63</v>
      </c>
      <c r="K98" s="48">
        <f>SUM(B98:J98)</f>
        <v>12392731.19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12559590.290000003</v>
      </c>
      <c r="L105" s="54"/>
    </row>
    <row r="106" spans="1:11" ht="18.75" customHeight="1">
      <c r="A106" s="26" t="s">
        <v>74</v>
      </c>
      <c r="B106" s="27">
        <v>152311.53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152311.53</v>
      </c>
    </row>
    <row r="107" spans="1:11" ht="18.75" customHeight="1">
      <c r="A107" s="26" t="s">
        <v>75</v>
      </c>
      <c r="B107" s="27">
        <v>1056537.74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1056537.74</v>
      </c>
    </row>
    <row r="108" spans="1:11" ht="18.75" customHeight="1">
      <c r="A108" s="26" t="s">
        <v>76</v>
      </c>
      <c r="B108" s="40">
        <v>0</v>
      </c>
      <c r="C108" s="27">
        <f>+C97</f>
        <v>1911353.3300000003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1911353.3300000003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2181646.7099999995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2181646.7099999995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1028451.1199999996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1028451.1199999996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293700.5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293700.5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557921.95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557921.95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719024.07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719024.07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654764.79</v>
      </c>
      <c r="H114" s="40">
        <v>0</v>
      </c>
      <c r="I114" s="40">
        <v>0</v>
      </c>
      <c r="J114" s="40">
        <v>0</v>
      </c>
      <c r="K114" s="41">
        <f t="shared" si="24"/>
        <v>654764.79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53454.81</v>
      </c>
      <c r="H115" s="40">
        <v>0</v>
      </c>
      <c r="I115" s="40">
        <v>0</v>
      </c>
      <c r="J115" s="40">
        <v>0</v>
      </c>
      <c r="K115" s="41">
        <f t="shared" si="24"/>
        <v>53454.81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34725.55</v>
      </c>
      <c r="H116" s="40">
        <v>0</v>
      </c>
      <c r="I116" s="40">
        <v>0</v>
      </c>
      <c r="J116" s="40">
        <v>0</v>
      </c>
      <c r="K116" s="41">
        <f t="shared" si="24"/>
        <v>34725.55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348199.08</v>
      </c>
      <c r="H117" s="40">
        <v>0</v>
      </c>
      <c r="I117" s="40">
        <v>0</v>
      </c>
      <c r="J117" s="40">
        <v>0</v>
      </c>
      <c r="K117" s="41">
        <f t="shared" si="24"/>
        <v>348199.08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1180508.56</v>
      </c>
      <c r="H118" s="40">
        <v>0</v>
      </c>
      <c r="I118" s="40">
        <v>0</v>
      </c>
      <c r="J118" s="40">
        <v>0</v>
      </c>
      <c r="K118" s="41">
        <f t="shared" si="24"/>
        <v>1180508.56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430724.89</v>
      </c>
      <c r="I119" s="40">
        <v>0</v>
      </c>
      <c r="J119" s="40">
        <v>0</v>
      </c>
      <c r="K119" s="41">
        <f t="shared" si="24"/>
        <v>430724.89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761771.25</v>
      </c>
      <c r="I120" s="40">
        <v>0</v>
      </c>
      <c r="J120" s="40">
        <v>0</v>
      </c>
      <c r="K120" s="41">
        <f t="shared" si="24"/>
        <v>761771.25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439191.26</v>
      </c>
      <c r="J121" s="40">
        <v>0</v>
      </c>
      <c r="K121" s="41">
        <f t="shared" si="24"/>
        <v>439191.26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755303.15</v>
      </c>
      <c r="K122" s="44">
        <f t="shared" si="24"/>
        <v>755303.15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0.010000000009313226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2015-08-07T14:18:51Z</dcterms:modified>
  <cp:category/>
  <cp:version/>
  <cp:contentType/>
  <cp:contentStatus/>
</cp:coreProperties>
</file>