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<sst xmlns="http://schemas.openxmlformats.org/spreadsheetml/2006/main" count="126" uniqueCount="126">
  <si>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</si>
  <si>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</si>
  <si>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</si>
  <si>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</si>
  <si>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</si>
  <si>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</si>
  <si>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</si>
  <si>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</si>
  <si>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</si>
  <si>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</si>
  <si>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</si>
  <si>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</si>
  <si>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</si>
  <si>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</si>
  <si>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</si>
  <si>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</si>
  <si>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</si>
  <si>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</si>
  <si>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</si>
  <si>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</si>
  <si>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</si>
  <si>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</si>
  <si>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</si>
  <si>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</si>
  <si>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</si>
  <si>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</si>
  <si>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</si>
  <si>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</si>
  <si>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</si>
  <si>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</si>
  <si>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</si>
  <si>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</si>
  <si>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</si>
  <si>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</si>
  <si>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</si>
  <si>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</si>
  <si>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</si>
  <si>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</si>
  <si>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</si>
  <si>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</si>
  <si>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</si>
  <si>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</si>
  <si>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</si>
  <si>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</si>
  <si>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</si>
  <si>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</si>
  <si>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</si>
  <si>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</si>
  <si>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</si>
  <si>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</si>
  <si>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</si>
  <si>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</si>
  <si>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</si>
  <si>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</si>
  <si>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</si>
  <si>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</si>
  <si>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</si>
  <si>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</si>
  <si>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</si>
  <si>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</si>
  <si>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</si>
  <si>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</si>
  <si>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</si>
  <si>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</si>
  <si>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</si>
  <si>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</si>
  <si>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</si>
  <si>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</si>
  <si>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</si>
  <si>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</si>
  <si>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</si>
  <si>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</si>
  <si>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</si>
  <si>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</si>
  <si>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</si>
  <si>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</si>
  <si>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</si>
  <si>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</si>
  <si>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</si>
  <si>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</si>
  <si>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</si>
  <si>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</si>
  <si>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</si>
  <si>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</si>
  <si>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</si>
  <si>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</si>
  <si>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</si>
  <si>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</si>
  <si>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</si>
  <si>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</si>
  <si>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</si>
  <si>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</si>
  <si>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</si>
  <si>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</si>
  <si>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</si>
  <si>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</si>
  <si>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</si>
  <si>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</si>
  <si>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</si>
  <si>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</si>
  <si>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</si>
  <si>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</si>
  <si>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</si>
  <si>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</si>
  <si>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</si>
  <si>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</si>
  <si>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</si>
  <si>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</si>
  <si>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</si>
  <si>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</si>
  <si>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</si>
  <si>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</si>
  <si>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</si>
  <si>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</si>
  <si>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</si>
  <si>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</si>
  <si>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</si>
  <si>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</si>
  <si>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</si>
  <si>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</si>
  <si>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</si>
  <si>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</si>
  <si>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</si>
  <si>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</si>
  <si>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</si>
  <si>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21/07/15 - VENCIMENTO 28/07/15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</si>
</sst>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558963</v>
      </c>
      <c r="C7" s="9">
        <f t="shared" si="0"/>
        <v>706649</v>
      </c>
      <c r="D7" s="9">
        <f t="shared" si="0"/>
        <v>733077</v>
      </c>
      <c r="E7" s="9">
        <f t="shared" si="0"/>
        <v>499008</v>
      </c>
      <c r="F7" s="9">
        <f t="shared" si="0"/>
        <v>674158</v>
      </c>
      <c r="G7" s="9">
        <f t="shared" si="0"/>
        <v>1129225</v>
      </c>
      <c r="H7" s="9">
        <f t="shared" si="0"/>
        <v>499026</v>
      </c>
      <c r="I7" s="9">
        <f t="shared" si="0"/>
        <v>111681</v>
      </c>
      <c r="J7" s="9">
        <f t="shared" si="0"/>
        <v>281784</v>
      </c>
      <c r="K7" s="9">
        <f t="shared" si="0"/>
        <v>5193571</v>
      </c>
      <c r="L7" s="52"/>
    </row>
    <row r="8" spans="1:11" ht="17.25" customHeight="1">
      <c r="A8" s="10" t="s">
        <v>103</v>
      </c>
      <c r="B8" s="11">
        <f>B9+B12+B16</f>
        <v>325006</v>
      </c>
      <c r="C8" s="11">
        <f aca="true" t="shared" si="1" ref="C8:J8">C9+C12+C16</f>
        <v>423145</v>
      </c>
      <c r="D8" s="11">
        <f t="shared" si="1"/>
        <v>414976</v>
      </c>
      <c r="E8" s="11">
        <f t="shared" si="1"/>
        <v>294880</v>
      </c>
      <c r="F8" s="11">
        <f t="shared" si="1"/>
        <v>379592</v>
      </c>
      <c r="G8" s="11">
        <f t="shared" si="1"/>
        <v>618251</v>
      </c>
      <c r="H8" s="11">
        <f t="shared" si="1"/>
        <v>307230</v>
      </c>
      <c r="I8" s="11">
        <f t="shared" si="1"/>
        <v>59193</v>
      </c>
      <c r="J8" s="11">
        <f t="shared" si="1"/>
        <v>160537</v>
      </c>
      <c r="K8" s="11">
        <f>SUM(B8:J8)</f>
        <v>2982810</v>
      </c>
    </row>
    <row r="9" spans="1:11" ht="17.25" customHeight="1">
      <c r="A9" s="15" t="s">
        <v>17</v>
      </c>
      <c r="B9" s="13">
        <f>+B10+B11</f>
        <v>40123</v>
      </c>
      <c r="C9" s="13">
        <f aca="true" t="shared" si="2" ref="C9:J9">+C10+C11</f>
        <v>57451</v>
      </c>
      <c r="D9" s="13">
        <f t="shared" si="2"/>
        <v>49395</v>
      </c>
      <c r="E9" s="13">
        <f t="shared" si="2"/>
        <v>37432</v>
      </c>
      <c r="F9" s="13">
        <f t="shared" si="2"/>
        <v>41522</v>
      </c>
      <c r="G9" s="13">
        <f t="shared" si="2"/>
        <v>52343</v>
      </c>
      <c r="H9" s="13">
        <f t="shared" si="2"/>
        <v>47997</v>
      </c>
      <c r="I9" s="13">
        <f t="shared" si="2"/>
        <v>9044</v>
      </c>
      <c r="J9" s="13">
        <f t="shared" si="2"/>
        <v>17291</v>
      </c>
      <c r="K9" s="11">
        <f>SUM(B9:J9)</f>
        <v>352598</v>
      </c>
    </row>
    <row r="10" spans="1:11" ht="17.25" customHeight="1">
      <c r="A10" s="29" t="s">
        <v>18</v>
      </c>
      <c r="B10" s="13">
        <v>40123</v>
      </c>
      <c r="C10" s="13">
        <v>57451</v>
      </c>
      <c r="D10" s="13">
        <v>49395</v>
      </c>
      <c r="E10" s="13">
        <v>37432</v>
      </c>
      <c r="F10" s="13">
        <v>41522</v>
      </c>
      <c r="G10" s="13">
        <v>52343</v>
      </c>
      <c r="H10" s="13">
        <v>47997</v>
      </c>
      <c r="I10" s="13">
        <v>9044</v>
      </c>
      <c r="J10" s="13">
        <v>17291</v>
      </c>
      <c r="K10" s="11">
        <f>SUM(B10:J10)</f>
        <v>352598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248686</v>
      </c>
      <c r="C12" s="17">
        <f t="shared" si="3"/>
        <v>324288</v>
      </c>
      <c r="D12" s="17">
        <f t="shared" si="3"/>
        <v>324491</v>
      </c>
      <c r="E12" s="17">
        <f t="shared" si="3"/>
        <v>230274</v>
      </c>
      <c r="F12" s="17">
        <f t="shared" si="3"/>
        <v>299950</v>
      </c>
      <c r="G12" s="17">
        <f t="shared" si="3"/>
        <v>504867</v>
      </c>
      <c r="H12" s="17">
        <f t="shared" si="3"/>
        <v>232444</v>
      </c>
      <c r="I12" s="17">
        <f t="shared" si="3"/>
        <v>44060</v>
      </c>
      <c r="J12" s="17">
        <f t="shared" si="3"/>
        <v>125793</v>
      </c>
      <c r="K12" s="11">
        <f aca="true" t="shared" si="4" ref="K12:K27">SUM(B12:J12)</f>
        <v>2334853</v>
      </c>
    </row>
    <row r="13" spans="1:13" ht="17.25" customHeight="1">
      <c r="A13" s="14" t="s">
        <v>20</v>
      </c>
      <c r="B13" s="13">
        <v>123008</v>
      </c>
      <c r="C13" s="13">
        <v>170141</v>
      </c>
      <c r="D13" s="13">
        <v>174954</v>
      </c>
      <c r="E13" s="13">
        <v>120381</v>
      </c>
      <c r="F13" s="13">
        <v>156563</v>
      </c>
      <c r="G13" s="13">
        <v>249452</v>
      </c>
      <c r="H13" s="13">
        <v>114099</v>
      </c>
      <c r="I13" s="13">
        <v>25451</v>
      </c>
      <c r="J13" s="13">
        <v>67581</v>
      </c>
      <c r="K13" s="11">
        <f t="shared" si="4"/>
        <v>1201630</v>
      </c>
      <c r="L13" s="52"/>
      <c r="M13" s="53"/>
    </row>
    <row r="14" spans="1:12" ht="17.25" customHeight="1">
      <c r="A14" s="14" t="s">
        <v>21</v>
      </c>
      <c r="B14" s="13">
        <v>118860</v>
      </c>
      <c r="C14" s="13">
        <v>144507</v>
      </c>
      <c r="D14" s="13">
        <v>140891</v>
      </c>
      <c r="E14" s="13">
        <v>103686</v>
      </c>
      <c r="F14" s="13">
        <v>136212</v>
      </c>
      <c r="G14" s="13">
        <v>244589</v>
      </c>
      <c r="H14" s="13">
        <v>110456</v>
      </c>
      <c r="I14" s="13">
        <v>17158</v>
      </c>
      <c r="J14" s="13">
        <v>55271</v>
      </c>
      <c r="K14" s="11">
        <f t="shared" si="4"/>
        <v>1071630</v>
      </c>
      <c r="L14" s="52"/>
    </row>
    <row r="15" spans="1:11" ht="17.25" customHeight="1">
      <c r="A15" s="14" t="s">
        <v>22</v>
      </c>
      <c r="B15" s="13">
        <v>6818</v>
      </c>
      <c r="C15" s="13">
        <v>9640</v>
      </c>
      <c r="D15" s="13">
        <v>8646</v>
      </c>
      <c r="E15" s="13">
        <v>6207</v>
      </c>
      <c r="F15" s="13">
        <v>7175</v>
      </c>
      <c r="G15" s="13">
        <v>10826</v>
      </c>
      <c r="H15" s="13">
        <v>7889</v>
      </c>
      <c r="I15" s="13">
        <v>1451</v>
      </c>
      <c r="J15" s="13">
        <v>2941</v>
      </c>
      <c r="K15" s="11">
        <f t="shared" si="4"/>
        <v>61593</v>
      </c>
    </row>
    <row r="16" spans="1:11" ht="17.25" customHeight="1">
      <c r="A16" s="15" t="s">
        <v>99</v>
      </c>
      <c r="B16" s="13">
        <f>B17+B18+B19</f>
        <v>36197</v>
      </c>
      <c r="C16" s="13">
        <f aca="true" t="shared" si="5" ref="C16:J16">C17+C18+C19</f>
        <v>41406</v>
      </c>
      <c r="D16" s="13">
        <f t="shared" si="5"/>
        <v>41090</v>
      </c>
      <c r="E16" s="13">
        <f t="shared" si="5"/>
        <v>27174</v>
      </c>
      <c r="F16" s="13">
        <f t="shared" si="5"/>
        <v>38120</v>
      </c>
      <c r="G16" s="13">
        <f t="shared" si="5"/>
        <v>61041</v>
      </c>
      <c r="H16" s="13">
        <f t="shared" si="5"/>
        <v>26789</v>
      </c>
      <c r="I16" s="13">
        <f t="shared" si="5"/>
        <v>6089</v>
      </c>
      <c r="J16" s="13">
        <f t="shared" si="5"/>
        <v>17453</v>
      </c>
      <c r="K16" s="11">
        <f t="shared" si="4"/>
        <v>295359</v>
      </c>
    </row>
    <row r="17" spans="1:11" ht="17.25" customHeight="1">
      <c r="A17" s="14" t="s">
        <v>100</v>
      </c>
      <c r="B17" s="13">
        <v>11040</v>
      </c>
      <c r="C17" s="13">
        <v>14606</v>
      </c>
      <c r="D17" s="13">
        <v>13778</v>
      </c>
      <c r="E17" s="13">
        <v>9914</v>
      </c>
      <c r="F17" s="13">
        <v>14218</v>
      </c>
      <c r="G17" s="13">
        <v>23685</v>
      </c>
      <c r="H17" s="13">
        <v>10549</v>
      </c>
      <c r="I17" s="13">
        <v>2482</v>
      </c>
      <c r="J17" s="13">
        <v>5285</v>
      </c>
      <c r="K17" s="11">
        <f t="shared" si="4"/>
        <v>105557</v>
      </c>
    </row>
    <row r="18" spans="1:11" ht="17.25" customHeight="1">
      <c r="A18" s="14" t="s">
        <v>101</v>
      </c>
      <c r="B18" s="13">
        <v>2637</v>
      </c>
      <c r="C18" s="13">
        <v>2716</v>
      </c>
      <c r="D18" s="13">
        <v>3721</v>
      </c>
      <c r="E18" s="13">
        <v>2433</v>
      </c>
      <c r="F18" s="13">
        <v>3406</v>
      </c>
      <c r="G18" s="13">
        <v>6621</v>
      </c>
      <c r="H18" s="13">
        <v>2061</v>
      </c>
      <c r="I18" s="13">
        <v>511</v>
      </c>
      <c r="J18" s="13">
        <v>1478</v>
      </c>
      <c r="K18" s="11">
        <f t="shared" si="4"/>
        <v>25584</v>
      </c>
    </row>
    <row r="19" spans="1:11" ht="17.25" customHeight="1">
      <c r="A19" s="14" t="s">
        <v>102</v>
      </c>
      <c r="B19" s="13">
        <v>22520</v>
      </c>
      <c r="C19" s="13">
        <v>24084</v>
      </c>
      <c r="D19" s="13">
        <v>23591</v>
      </c>
      <c r="E19" s="13">
        <v>14827</v>
      </c>
      <c r="F19" s="13">
        <v>20496</v>
      </c>
      <c r="G19" s="13">
        <v>30735</v>
      </c>
      <c r="H19" s="13">
        <v>14179</v>
      </c>
      <c r="I19" s="13">
        <v>3096</v>
      </c>
      <c r="J19" s="13">
        <v>10690</v>
      </c>
      <c r="K19" s="11">
        <f t="shared" si="4"/>
        <v>164218</v>
      </c>
    </row>
    <row r="20" spans="1:11" ht="17.25" customHeight="1">
      <c r="A20" s="16" t="s">
        <v>23</v>
      </c>
      <c r="B20" s="11">
        <f>+B21+B22+B23</f>
        <v>181901</v>
      </c>
      <c r="C20" s="11">
        <f aca="true" t="shared" si="6" ref="C20:J20">+C21+C22+C23</f>
        <v>202622</v>
      </c>
      <c r="D20" s="11">
        <f t="shared" si="6"/>
        <v>228821</v>
      </c>
      <c r="E20" s="11">
        <f t="shared" si="6"/>
        <v>148226</v>
      </c>
      <c r="F20" s="11">
        <f t="shared" si="6"/>
        <v>228120</v>
      </c>
      <c r="G20" s="11">
        <f t="shared" si="6"/>
        <v>427392</v>
      </c>
      <c r="H20" s="11">
        <f t="shared" si="6"/>
        <v>145196</v>
      </c>
      <c r="I20" s="11">
        <f t="shared" si="6"/>
        <v>35704</v>
      </c>
      <c r="J20" s="11">
        <f t="shared" si="6"/>
        <v>83234</v>
      </c>
      <c r="K20" s="11">
        <f t="shared" si="4"/>
        <v>1681216</v>
      </c>
    </row>
    <row r="21" spans="1:12" ht="17.25" customHeight="1">
      <c r="A21" s="12" t="s">
        <v>24</v>
      </c>
      <c r="B21" s="13">
        <v>98735</v>
      </c>
      <c r="C21" s="13">
        <v>120273</v>
      </c>
      <c r="D21" s="13">
        <v>137503</v>
      </c>
      <c r="E21" s="13">
        <v>86889</v>
      </c>
      <c r="F21" s="13">
        <v>132861</v>
      </c>
      <c r="G21" s="13">
        <v>230373</v>
      </c>
      <c r="H21" s="13">
        <v>83848</v>
      </c>
      <c r="I21" s="13">
        <v>22531</v>
      </c>
      <c r="J21" s="13">
        <v>49221</v>
      </c>
      <c r="K21" s="11">
        <f t="shared" si="4"/>
        <v>962234</v>
      </c>
      <c r="L21" s="52"/>
    </row>
    <row r="22" spans="1:12" ht="17.25" customHeight="1">
      <c r="A22" s="12" t="s">
        <v>25</v>
      </c>
      <c r="B22" s="13">
        <v>79194</v>
      </c>
      <c r="C22" s="13">
        <v>77536</v>
      </c>
      <c r="D22" s="13">
        <v>86316</v>
      </c>
      <c r="E22" s="13">
        <v>58274</v>
      </c>
      <c r="F22" s="13">
        <v>91044</v>
      </c>
      <c r="G22" s="13">
        <v>189864</v>
      </c>
      <c r="H22" s="13">
        <v>57854</v>
      </c>
      <c r="I22" s="13">
        <v>12318</v>
      </c>
      <c r="J22" s="13">
        <v>32425</v>
      </c>
      <c r="K22" s="11">
        <f t="shared" si="4"/>
        <v>684825</v>
      </c>
      <c r="L22" s="52"/>
    </row>
    <row r="23" spans="1:11" ht="17.25" customHeight="1">
      <c r="A23" s="12" t="s">
        <v>26</v>
      </c>
      <c r="B23" s="13">
        <v>3972</v>
      </c>
      <c r="C23" s="13">
        <v>4813</v>
      </c>
      <c r="D23" s="13">
        <v>5002</v>
      </c>
      <c r="E23" s="13">
        <v>3063</v>
      </c>
      <c r="F23" s="13">
        <v>4215</v>
      </c>
      <c r="G23" s="13">
        <v>7155</v>
      </c>
      <c r="H23" s="13">
        <v>3494</v>
      </c>
      <c r="I23" s="13">
        <v>855</v>
      </c>
      <c r="J23" s="13">
        <v>1588</v>
      </c>
      <c r="K23" s="11">
        <f t="shared" si="4"/>
        <v>34157</v>
      </c>
    </row>
    <row r="24" spans="1:11" ht="17.25" customHeight="1">
      <c r="A24" s="16" t="s">
        <v>27</v>
      </c>
      <c r="B24" s="13">
        <v>52056</v>
      </c>
      <c r="C24" s="13">
        <v>80882</v>
      </c>
      <c r="D24" s="13">
        <v>89280</v>
      </c>
      <c r="E24" s="13">
        <v>55902</v>
      </c>
      <c r="F24" s="13">
        <v>66446</v>
      </c>
      <c r="G24" s="13">
        <v>83582</v>
      </c>
      <c r="H24" s="13">
        <v>41333</v>
      </c>
      <c r="I24" s="13">
        <v>16784</v>
      </c>
      <c r="J24" s="13">
        <v>38013</v>
      </c>
      <c r="K24" s="11">
        <f t="shared" si="4"/>
        <v>524278</v>
      </c>
    </row>
    <row r="25" spans="1:12" ht="17.25" customHeight="1">
      <c r="A25" s="12" t="s">
        <v>28</v>
      </c>
      <c r="B25" s="13">
        <v>33316</v>
      </c>
      <c r="C25" s="13">
        <v>51764</v>
      </c>
      <c r="D25" s="13">
        <v>57139</v>
      </c>
      <c r="E25" s="13">
        <v>35777</v>
      </c>
      <c r="F25" s="13">
        <v>42525</v>
      </c>
      <c r="G25" s="13">
        <v>53492</v>
      </c>
      <c r="H25" s="13">
        <v>26453</v>
      </c>
      <c r="I25" s="13">
        <v>10742</v>
      </c>
      <c r="J25" s="13">
        <v>24328</v>
      </c>
      <c r="K25" s="11">
        <f t="shared" si="4"/>
        <v>335536</v>
      </c>
      <c r="L25" s="52"/>
    </row>
    <row r="26" spans="1:12" ht="17.25" customHeight="1">
      <c r="A26" s="12" t="s">
        <v>29</v>
      </c>
      <c r="B26" s="13">
        <v>18740</v>
      </c>
      <c r="C26" s="13">
        <v>29118</v>
      </c>
      <c r="D26" s="13">
        <v>32141</v>
      </c>
      <c r="E26" s="13">
        <v>20125</v>
      </c>
      <c r="F26" s="13">
        <v>23921</v>
      </c>
      <c r="G26" s="13">
        <v>30090</v>
      </c>
      <c r="H26" s="13">
        <v>14880</v>
      </c>
      <c r="I26" s="13">
        <v>6042</v>
      </c>
      <c r="J26" s="13">
        <v>13685</v>
      </c>
      <c r="K26" s="11">
        <f t="shared" si="4"/>
        <v>188742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5267</v>
      </c>
      <c r="I27" s="11">
        <v>0</v>
      </c>
      <c r="J27" s="11">
        <v>0</v>
      </c>
      <c r="K27" s="11">
        <f t="shared" si="4"/>
        <v>5267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2.7288056899999997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-0.00469431</v>
      </c>
      <c r="G32" s="62">
        <v>-0.0039</v>
      </c>
      <c r="H32" s="62">
        <v>-0.0046</v>
      </c>
      <c r="I32" s="62">
        <v>0</v>
      </c>
      <c r="J32" s="62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15478.98</v>
      </c>
      <c r="I35" s="19">
        <v>0</v>
      </c>
      <c r="J35" s="19">
        <v>0</v>
      </c>
      <c r="K35" s="23">
        <f>SUM(B35:J35)</f>
        <v>15478.98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6004.84</v>
      </c>
      <c r="E39" s="23">
        <f t="shared" si="8"/>
        <v>3445.4</v>
      </c>
      <c r="F39" s="23">
        <f t="shared" si="8"/>
        <v>5191.64</v>
      </c>
      <c r="G39" s="23">
        <f t="shared" si="8"/>
        <v>7258.88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38763.96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6004.84</v>
      </c>
      <c r="E43" s="65">
        <f t="shared" si="10"/>
        <v>3445.4</v>
      </c>
      <c r="F43" s="65">
        <f t="shared" si="10"/>
        <v>5191.64</v>
      </c>
      <c r="G43" s="65">
        <f t="shared" si="10"/>
        <v>7258.88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38763.96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1403</v>
      </c>
      <c r="E44" s="67">
        <v>805</v>
      </c>
      <c r="F44" s="67">
        <v>1213</v>
      </c>
      <c r="G44" s="67">
        <v>1696</v>
      </c>
      <c r="H44" s="67">
        <v>868</v>
      </c>
      <c r="I44" s="67">
        <v>249</v>
      </c>
      <c r="J44" s="67">
        <v>518</v>
      </c>
      <c r="K44" s="67">
        <f t="shared" si="9"/>
        <v>9057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1459962.29</v>
      </c>
      <c r="C47" s="22">
        <f aca="true" t="shared" si="11" ref="C47:H47">+C48+C56</f>
        <v>2102575.04</v>
      </c>
      <c r="D47" s="22">
        <f t="shared" si="11"/>
        <v>2454760.78</v>
      </c>
      <c r="E47" s="22">
        <f t="shared" si="11"/>
        <v>1427164.93</v>
      </c>
      <c r="F47" s="22">
        <f t="shared" si="11"/>
        <v>1866709.65</v>
      </c>
      <c r="G47" s="22">
        <f t="shared" si="11"/>
        <v>2686012.0199999996</v>
      </c>
      <c r="H47" s="22">
        <f t="shared" si="11"/>
        <v>1381026.24</v>
      </c>
      <c r="I47" s="22">
        <f>+I48+I56</f>
        <v>534778.0499999999</v>
      </c>
      <c r="J47" s="22">
        <f>+J48+J56</f>
        <v>814315.9900000001</v>
      </c>
      <c r="K47" s="22">
        <f>SUM(B47:J47)</f>
        <v>14727304.99</v>
      </c>
    </row>
    <row r="48" spans="1:11" ht="17.25" customHeight="1">
      <c r="A48" s="16" t="s">
        <v>46</v>
      </c>
      <c r="B48" s="23">
        <f>SUM(B49:B55)</f>
        <v>1442582.96</v>
      </c>
      <c r="C48" s="23">
        <f aca="true" t="shared" si="12" ref="C48:H48">SUM(C49:C55)</f>
        <v>2080440.3499999999</v>
      </c>
      <c r="D48" s="23">
        <f t="shared" si="12"/>
        <v>2429484.09</v>
      </c>
      <c r="E48" s="23">
        <f t="shared" si="12"/>
        <v>1406266.45</v>
      </c>
      <c r="F48" s="23">
        <f t="shared" si="12"/>
        <v>1844837.8199999998</v>
      </c>
      <c r="G48" s="23">
        <f t="shared" si="12"/>
        <v>2658227.4899999998</v>
      </c>
      <c r="H48" s="23">
        <f t="shared" si="12"/>
        <v>1362472.21</v>
      </c>
      <c r="I48" s="23">
        <f>SUM(I49:I55)</f>
        <v>534778.0499999999</v>
      </c>
      <c r="J48" s="23">
        <f>SUM(J49:J55)</f>
        <v>801356.4600000001</v>
      </c>
      <c r="K48" s="23">
        <f aca="true" t="shared" si="13" ref="K48:K56">SUM(B48:J48)</f>
        <v>14560445.880000003</v>
      </c>
    </row>
    <row r="49" spans="1:11" ht="17.25" customHeight="1">
      <c r="A49" s="34" t="s">
        <v>47</v>
      </c>
      <c r="B49" s="23">
        <f aca="true" t="shared" si="14" ref="B49:H49">ROUND(B30*B7,2)</f>
        <v>1441174.3</v>
      </c>
      <c r="C49" s="23">
        <f t="shared" si="14"/>
        <v>2073520.16</v>
      </c>
      <c r="D49" s="23">
        <f t="shared" si="14"/>
        <v>2427144.64</v>
      </c>
      <c r="E49" s="23">
        <f t="shared" si="14"/>
        <v>1405106.73</v>
      </c>
      <c r="F49" s="23">
        <f t="shared" si="14"/>
        <v>1842810.89</v>
      </c>
      <c r="G49" s="23">
        <f t="shared" si="14"/>
        <v>2655372.59</v>
      </c>
      <c r="H49" s="23">
        <f t="shared" si="14"/>
        <v>1345573.71</v>
      </c>
      <c r="I49" s="23">
        <f>ROUND(I30*I7,2)</f>
        <v>533712.33</v>
      </c>
      <c r="J49" s="23">
        <f>ROUND(J30*J7,2)</f>
        <v>799139.42</v>
      </c>
      <c r="K49" s="23">
        <f t="shared" si="13"/>
        <v>14523554.77</v>
      </c>
    </row>
    <row r="50" spans="1:11" ht="17.25" customHeight="1">
      <c r="A50" s="34" t="s">
        <v>48</v>
      </c>
      <c r="B50" s="19">
        <v>0</v>
      </c>
      <c r="C50" s="23">
        <f>ROUND(C31*C7,2)</f>
        <v>4609.05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4609.05</v>
      </c>
    </row>
    <row r="51" spans="1:11" ht="17.25" customHeight="1">
      <c r="A51" s="68" t="s">
        <v>110</v>
      </c>
      <c r="B51" s="69">
        <f>ROUND(B32*B7,2)</f>
        <v>-2683.02</v>
      </c>
      <c r="C51" s="69">
        <f>ROUND(C32*C7,2)</f>
        <v>-3462.58</v>
      </c>
      <c r="D51" s="69">
        <f aca="true" t="shared" si="15" ref="D51:J51">ROUND(D32*D7,2)</f>
        <v>-3665.39</v>
      </c>
      <c r="E51" s="69">
        <f t="shared" si="15"/>
        <v>-2285.68</v>
      </c>
      <c r="F51" s="69">
        <f t="shared" si="15"/>
        <v>-3164.71</v>
      </c>
      <c r="G51" s="69">
        <f t="shared" si="15"/>
        <v>-4403.98</v>
      </c>
      <c r="H51" s="69">
        <f t="shared" si="15"/>
        <v>-2295.52</v>
      </c>
      <c r="I51" s="69">
        <f t="shared" si="15"/>
        <v>0</v>
      </c>
      <c r="J51" s="69">
        <f t="shared" si="15"/>
        <v>0</v>
      </c>
      <c r="K51" s="69">
        <f>SUM(B51:J51)</f>
        <v>-21960.88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15478.98</v>
      </c>
      <c r="I53" s="31">
        <f>+I35</f>
        <v>0</v>
      </c>
      <c r="J53" s="31">
        <f>+J35</f>
        <v>0</v>
      </c>
      <c r="K53" s="23">
        <f t="shared" si="13"/>
        <v>15478.98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6004.84</v>
      </c>
      <c r="E55" s="19">
        <v>3445.4</v>
      </c>
      <c r="F55" s="36">
        <v>5191.64</v>
      </c>
      <c r="G55" s="36">
        <v>7258.88</v>
      </c>
      <c r="H55" s="36">
        <v>3715.04</v>
      </c>
      <c r="I55" s="36">
        <v>1065.72</v>
      </c>
      <c r="J55" s="19">
        <v>2217.04</v>
      </c>
      <c r="K55" s="23">
        <f t="shared" si="13"/>
        <v>38763.96</v>
      </c>
    </row>
    <row r="56" spans="1:11" ht="17.25" customHeight="1">
      <c r="A56" s="16" t="s">
        <v>53</v>
      </c>
      <c r="B56" s="36">
        <v>17379.33</v>
      </c>
      <c r="C56" s="36">
        <v>22134.69</v>
      </c>
      <c r="D56" s="36">
        <v>25276.69</v>
      </c>
      <c r="E56" s="36">
        <v>20898.48</v>
      </c>
      <c r="F56" s="36">
        <v>21871.83</v>
      </c>
      <c r="G56" s="36">
        <v>27784.53</v>
      </c>
      <c r="H56" s="36">
        <v>18554.03</v>
      </c>
      <c r="I56" s="19">
        <v>0</v>
      </c>
      <c r="J56" s="36">
        <v>12959.53</v>
      </c>
      <c r="K56" s="36">
        <f t="shared" si="13"/>
        <v>166859.11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-387085.86</v>
      </c>
      <c r="C60" s="35">
        <f t="shared" si="16"/>
        <v>-227327.48</v>
      </c>
      <c r="D60" s="35">
        <f t="shared" si="16"/>
        <v>-249699.38999999998</v>
      </c>
      <c r="E60" s="35">
        <f t="shared" si="16"/>
        <v>-384598.78</v>
      </c>
      <c r="F60" s="35">
        <f t="shared" si="16"/>
        <v>-411611.45</v>
      </c>
      <c r="G60" s="35">
        <f t="shared" si="16"/>
        <v>-366529.20999999996</v>
      </c>
      <c r="H60" s="35">
        <f t="shared" si="16"/>
        <v>-181307.68</v>
      </c>
      <c r="I60" s="35">
        <f t="shared" si="16"/>
        <v>-90184.79999999999</v>
      </c>
      <c r="J60" s="35">
        <f t="shared" si="16"/>
        <v>-84726.32</v>
      </c>
      <c r="K60" s="35">
        <f>SUM(B60:J60)</f>
        <v>-2383070.9699999997</v>
      </c>
    </row>
    <row r="61" spans="1:11" ht="18.75" customHeight="1">
      <c r="A61" s="16" t="s">
        <v>78</v>
      </c>
      <c r="B61" s="35">
        <f aca="true" t="shared" si="17" ref="B61:J61">B62+B63+B64+B65+B66+B67</f>
        <v>-373387</v>
      </c>
      <c r="C61" s="35">
        <f t="shared" si="17"/>
        <v>-207339.13</v>
      </c>
      <c r="D61" s="35">
        <f t="shared" si="17"/>
        <v>-230131.46</v>
      </c>
      <c r="E61" s="35">
        <f t="shared" si="17"/>
        <v>-359792.5</v>
      </c>
      <c r="F61" s="35">
        <f t="shared" si="17"/>
        <v>-393184.55</v>
      </c>
      <c r="G61" s="35">
        <f t="shared" si="17"/>
        <v>-339370.22</v>
      </c>
      <c r="H61" s="35">
        <f t="shared" si="17"/>
        <v>-168009.5</v>
      </c>
      <c r="I61" s="35">
        <f t="shared" si="17"/>
        <v>-31654</v>
      </c>
      <c r="J61" s="35">
        <f t="shared" si="17"/>
        <v>-60518.5</v>
      </c>
      <c r="K61" s="35">
        <f aca="true" t="shared" si="18" ref="K61:K94">SUM(B61:J61)</f>
        <v>-2163386.86</v>
      </c>
    </row>
    <row r="62" spans="1:11" ht="18.75" customHeight="1">
      <c r="A62" s="12" t="s">
        <v>79</v>
      </c>
      <c r="B62" s="35">
        <f>-ROUND(B9*$D$3,2)</f>
        <v>-140430.5</v>
      </c>
      <c r="C62" s="35">
        <f aca="true" t="shared" si="19" ref="C62:J62">-ROUND(C9*$D$3,2)</f>
        <v>-201078.5</v>
      </c>
      <c r="D62" s="35">
        <f t="shared" si="19"/>
        <v>-172882.5</v>
      </c>
      <c r="E62" s="35">
        <f t="shared" si="19"/>
        <v>-131012</v>
      </c>
      <c r="F62" s="35">
        <f t="shared" si="19"/>
        <v>-145327</v>
      </c>
      <c r="G62" s="35">
        <f t="shared" si="19"/>
        <v>-183200.5</v>
      </c>
      <c r="H62" s="35">
        <f t="shared" si="19"/>
        <v>-167989.5</v>
      </c>
      <c r="I62" s="35">
        <f t="shared" si="19"/>
        <v>-31654</v>
      </c>
      <c r="J62" s="35">
        <f t="shared" si="19"/>
        <v>-60518.5</v>
      </c>
      <c r="K62" s="35">
        <f t="shared" si="18"/>
        <v>-1234093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35">
        <v>-2170</v>
      </c>
      <c r="C64" s="35">
        <v>-231</v>
      </c>
      <c r="D64" s="35">
        <v>-857.5</v>
      </c>
      <c r="E64" s="35">
        <v>-2422</v>
      </c>
      <c r="F64" s="35">
        <v>-1648.5</v>
      </c>
      <c r="G64" s="35">
        <v>-861</v>
      </c>
      <c r="H64" s="19">
        <v>0</v>
      </c>
      <c r="I64" s="19">
        <v>0</v>
      </c>
      <c r="J64" s="19">
        <v>0</v>
      </c>
      <c r="K64" s="35">
        <f t="shared" si="18"/>
        <v>-8190</v>
      </c>
    </row>
    <row r="65" spans="1:11" ht="18.75" customHeight="1">
      <c r="A65" s="12" t="s">
        <v>111</v>
      </c>
      <c r="B65" s="19">
        <v>-2009</v>
      </c>
      <c r="C65" s="19">
        <v>-367.5</v>
      </c>
      <c r="D65" s="19">
        <v>-735</v>
      </c>
      <c r="E65" s="19">
        <v>-1445.5</v>
      </c>
      <c r="F65" s="19">
        <v>-294</v>
      </c>
      <c r="G65" s="19">
        <v>-490</v>
      </c>
      <c r="H65" s="19">
        <v>0</v>
      </c>
      <c r="I65" s="19">
        <v>0</v>
      </c>
      <c r="J65" s="19">
        <v>0</v>
      </c>
      <c r="K65" s="35">
        <f t="shared" si="18"/>
        <v>-5341</v>
      </c>
    </row>
    <row r="66" spans="1:11" ht="18.75" customHeight="1">
      <c r="A66" s="12" t="s">
        <v>56</v>
      </c>
      <c r="B66" s="47">
        <v>-228777.5</v>
      </c>
      <c r="C66" s="47">
        <v>-5662.13</v>
      </c>
      <c r="D66" s="47">
        <v>-55656.46</v>
      </c>
      <c r="E66" s="47">
        <v>-224643</v>
      </c>
      <c r="F66" s="47">
        <v>-245915.05</v>
      </c>
      <c r="G66" s="47">
        <v>-154818.72</v>
      </c>
      <c r="H66" s="19">
        <v>-20</v>
      </c>
      <c r="I66" s="19">
        <v>0</v>
      </c>
      <c r="J66" s="19">
        <v>0</v>
      </c>
      <c r="K66" s="35">
        <f t="shared" si="18"/>
        <v>-915492.86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-270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-270</v>
      </c>
    </row>
    <row r="68" spans="1:11" ht="18.75" customHeight="1">
      <c r="A68" s="12" t="s">
        <v>83</v>
      </c>
      <c r="B68" s="35">
        <f aca="true" t="shared" si="20" ref="B68:J68">SUM(B69:B92)</f>
        <v>-13698.86</v>
      </c>
      <c r="C68" s="35">
        <f t="shared" si="20"/>
        <v>-19988.350000000002</v>
      </c>
      <c r="D68" s="35">
        <f t="shared" si="20"/>
        <v>-19567.93</v>
      </c>
      <c r="E68" s="35">
        <f t="shared" si="20"/>
        <v>-24806.28</v>
      </c>
      <c r="F68" s="35">
        <f t="shared" si="20"/>
        <v>-18426.9</v>
      </c>
      <c r="G68" s="35">
        <f t="shared" si="20"/>
        <v>-27158.99</v>
      </c>
      <c r="H68" s="35">
        <f t="shared" si="20"/>
        <v>-13298.18</v>
      </c>
      <c r="I68" s="35">
        <f t="shared" si="20"/>
        <v>-58530.799999999996</v>
      </c>
      <c r="J68" s="35">
        <f t="shared" si="20"/>
        <v>-24207.82</v>
      </c>
      <c r="K68" s="35">
        <f t="shared" si="18"/>
        <v>-219684.11000000002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-142.2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-178.2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-1067.75</v>
      </c>
      <c r="E71" s="19">
        <v>0</v>
      </c>
      <c r="F71" s="35">
        <v>-380.65</v>
      </c>
      <c r="G71" s="19">
        <v>0</v>
      </c>
      <c r="H71" s="19">
        <v>0</v>
      </c>
      <c r="I71" s="47">
        <v>-2120.68</v>
      </c>
      <c r="J71" s="19">
        <v>0</v>
      </c>
      <c r="K71" s="35">
        <f t="shared" si="18"/>
        <v>-3569.08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-45000</v>
      </c>
      <c r="J72" s="19">
        <v>0</v>
      </c>
      <c r="K72" s="48">
        <f t="shared" si="18"/>
        <v>-45000</v>
      </c>
    </row>
    <row r="73" spans="1:11" ht="18.75" customHeight="1">
      <c r="A73" s="34" t="s">
        <v>62</v>
      </c>
      <c r="B73" s="35">
        <v>-13467.74</v>
      </c>
      <c r="C73" s="35">
        <v>-19550.83</v>
      </c>
      <c r="D73" s="35">
        <v>-18482.18</v>
      </c>
      <c r="E73" s="35">
        <v>-12960.81</v>
      </c>
      <c r="F73" s="35">
        <v>-17810.85</v>
      </c>
      <c r="G73" s="35">
        <v>-27140.99</v>
      </c>
      <c r="H73" s="35">
        <v>-13289.62</v>
      </c>
      <c r="I73" s="35">
        <v>-4671.92</v>
      </c>
      <c r="J73" s="35">
        <v>-9631.56</v>
      </c>
      <c r="K73" s="48">
        <f t="shared" si="18"/>
        <v>-137006.5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-231.12</v>
      </c>
      <c r="C91" s="35">
        <v>-295.32</v>
      </c>
      <c r="D91" s="35">
        <v>0</v>
      </c>
      <c r="E91" s="35">
        <v>0</v>
      </c>
      <c r="F91" s="35">
        <v>-235.4</v>
      </c>
      <c r="G91" s="35">
        <v>0</v>
      </c>
      <c r="H91" s="35">
        <v>-8.56</v>
      </c>
      <c r="I91" s="35">
        <v>0</v>
      </c>
      <c r="J91" s="35">
        <v>0</v>
      </c>
      <c r="K91" s="35">
        <f t="shared" si="18"/>
        <v>-770.4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-11845.47</v>
      </c>
      <c r="F92" s="19">
        <v>0</v>
      </c>
      <c r="G92" s="19">
        <v>0</v>
      </c>
      <c r="H92" s="19">
        <v>0</v>
      </c>
      <c r="I92" s="48">
        <v>-6738.2</v>
      </c>
      <c r="J92" s="48">
        <v>-14576.26</v>
      </c>
      <c r="K92" s="48">
        <f t="shared" si="18"/>
        <v>-33159.93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1072876.43</v>
      </c>
      <c r="C97" s="24">
        <f t="shared" si="21"/>
        <v>1875247.5599999996</v>
      </c>
      <c r="D97" s="24">
        <f t="shared" si="21"/>
        <v>2205061.3899999997</v>
      </c>
      <c r="E97" s="24">
        <f t="shared" si="21"/>
        <v>1042566.1499999999</v>
      </c>
      <c r="F97" s="24">
        <f t="shared" si="21"/>
        <v>1455098.2</v>
      </c>
      <c r="G97" s="24">
        <f t="shared" si="21"/>
        <v>2319482.809999999</v>
      </c>
      <c r="H97" s="24">
        <f t="shared" si="21"/>
        <v>1199718.56</v>
      </c>
      <c r="I97" s="24">
        <f>+I98+I99</f>
        <v>444593.24999999994</v>
      </c>
      <c r="J97" s="24">
        <f>+J98+J99</f>
        <v>729589.6700000002</v>
      </c>
      <c r="K97" s="48">
        <f>SUM(B97:J97)</f>
        <v>12344234.02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1055497.0999999999</v>
      </c>
      <c r="C98" s="24">
        <f t="shared" si="22"/>
        <v>1853112.8699999996</v>
      </c>
      <c r="D98" s="24">
        <f t="shared" si="22"/>
        <v>2179784.6999999997</v>
      </c>
      <c r="E98" s="24">
        <f t="shared" si="22"/>
        <v>1021667.6699999999</v>
      </c>
      <c r="F98" s="24">
        <f t="shared" si="22"/>
        <v>1433226.3699999999</v>
      </c>
      <c r="G98" s="24">
        <f t="shared" si="22"/>
        <v>2291698.2799999993</v>
      </c>
      <c r="H98" s="24">
        <f t="shared" si="22"/>
        <v>1181164.53</v>
      </c>
      <c r="I98" s="24">
        <f t="shared" si="22"/>
        <v>444593.24999999994</v>
      </c>
      <c r="J98" s="24">
        <f t="shared" si="22"/>
        <v>716630.1400000001</v>
      </c>
      <c r="K98" s="48">
        <f>SUM(B98:J98)</f>
        <v>12177374.909999998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17379.33</v>
      </c>
      <c r="C99" s="24">
        <f t="shared" si="23"/>
        <v>22134.69</v>
      </c>
      <c r="D99" s="24">
        <f t="shared" si="23"/>
        <v>25276.69</v>
      </c>
      <c r="E99" s="24">
        <f t="shared" si="23"/>
        <v>20898.48</v>
      </c>
      <c r="F99" s="24">
        <f t="shared" si="23"/>
        <v>21871.83</v>
      </c>
      <c r="G99" s="24">
        <f t="shared" si="23"/>
        <v>27784.53</v>
      </c>
      <c r="H99" s="24">
        <f t="shared" si="23"/>
        <v>18554.03</v>
      </c>
      <c r="I99" s="19">
        <f t="shared" si="23"/>
        <v>0</v>
      </c>
      <c r="J99" s="24">
        <f t="shared" si="23"/>
        <v>12959.53</v>
      </c>
      <c r="K99" s="48">
        <f>SUM(B99:J99)</f>
        <v>166859.11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12344234.01</v>
      </c>
      <c r="L105" s="54"/>
    </row>
    <row r="106" spans="1:11" ht="18.75" customHeight="1">
      <c r="A106" s="26" t="s">
        <v>74</v>
      </c>
      <c r="B106" s="27">
        <v>138873.19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138873.19</v>
      </c>
    </row>
    <row r="107" spans="1:11" ht="18.75" customHeight="1">
      <c r="A107" s="26" t="s">
        <v>75</v>
      </c>
      <c r="B107" s="27">
        <v>934003.24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934003.24</v>
      </c>
    </row>
    <row r="108" spans="1:11" ht="18.75" customHeight="1">
      <c r="A108" s="26" t="s">
        <v>76</v>
      </c>
      <c r="B108" s="40">
        <v>0</v>
      </c>
      <c r="C108" s="27">
        <f>+C97</f>
        <v>1875247.5599999996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1875247.5599999996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2205061.3899999997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2205061.3899999997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1042566.1499999999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1042566.1499999999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311460.47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311460.47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590891.45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590891.45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552746.29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552746.29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687883.91</v>
      </c>
      <c r="H114" s="40">
        <v>0</v>
      </c>
      <c r="I114" s="40">
        <v>0</v>
      </c>
      <c r="J114" s="40">
        <v>0</v>
      </c>
      <c r="K114" s="41">
        <f t="shared" si="24"/>
        <v>687883.91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54408.63</v>
      </c>
      <c r="H115" s="40">
        <v>0</v>
      </c>
      <c r="I115" s="40">
        <v>0</v>
      </c>
      <c r="J115" s="40">
        <v>0</v>
      </c>
      <c r="K115" s="41">
        <f t="shared" si="24"/>
        <v>54408.63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35201.07</v>
      </c>
      <c r="H116" s="40">
        <v>0</v>
      </c>
      <c r="I116" s="40">
        <v>0</v>
      </c>
      <c r="J116" s="40">
        <v>0</v>
      </c>
      <c r="K116" s="41">
        <f t="shared" si="24"/>
        <v>35201.07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341129.86</v>
      </c>
      <c r="H117" s="40">
        <v>0</v>
      </c>
      <c r="I117" s="40">
        <v>0</v>
      </c>
      <c r="J117" s="40">
        <v>0</v>
      </c>
      <c r="K117" s="41">
        <f t="shared" si="24"/>
        <v>341129.86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1200859.33</v>
      </c>
      <c r="H118" s="40">
        <v>0</v>
      </c>
      <c r="I118" s="40">
        <v>0</v>
      </c>
      <c r="J118" s="40">
        <v>0</v>
      </c>
      <c r="K118" s="41">
        <f t="shared" si="24"/>
        <v>1200859.33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447742.39</v>
      </c>
      <c r="I119" s="40">
        <v>0</v>
      </c>
      <c r="J119" s="40">
        <v>0</v>
      </c>
      <c r="K119" s="41">
        <f t="shared" si="24"/>
        <v>447742.39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751976.16</v>
      </c>
      <c r="I120" s="40">
        <v>0</v>
      </c>
      <c r="J120" s="40">
        <v>0</v>
      </c>
      <c r="K120" s="41">
        <f t="shared" si="24"/>
        <v>751976.16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444593.25</v>
      </c>
      <c r="J121" s="40">
        <v>0</v>
      </c>
      <c r="K121" s="41">
        <f t="shared" si="24"/>
        <v>444593.25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729589.67</v>
      </c>
      <c r="K122" s="44">
        <f t="shared" si="24"/>
        <v>729589.67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2015-07-27T18:34:03Z</dcterms:modified>
  <cp:category/>
  <cp:version/>
  <cp:contentType/>
  <cp:contentStatus/>
</cp:coreProperties>
</file>