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<sst xmlns="http://schemas.openxmlformats.org/spreadsheetml/2006/main" count="128" uniqueCount="128">
  <si>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</si>
  <si>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</si>
  <si>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</si>
  <si>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</si>
  <si>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</si>
  <si>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</si>
  <si>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</si>
  <si>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</si>
  <si>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</si>
  <si>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</si>
  <si>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</si>
  <si>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</si>
  <si>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</si>
  <si>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</si>
  <si>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</si>
  <si>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</si>
  <si>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</si>
  <si>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</si>
  <si>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</si>
  <si>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</si>
  <si>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</si>
  <si>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</si>
  <si>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</si>
  <si>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</si>
  <si>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</si>
  <si>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</si>
  <si>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</si>
  <si>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</si>
  <si>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</si>
  <si>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</si>
  <si>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</si>
  <si>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</si>
  <si>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</si>
  <si>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</si>
  <si>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</si>
  <si>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</si>
  <si>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</si>
  <si>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</si>
  <si>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</si>
  <si>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</si>
  <si>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</si>
  <si>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</si>
  <si>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</si>
  <si>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</si>
  <si>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</si>
  <si>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</si>
  <si>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</si>
  <si>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</si>
  <si>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</si>
  <si>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</si>
  <si>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</si>
  <si>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</si>
  <si>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</si>
  <si>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</si>
  <si>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</si>
  <si>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</si>
  <si>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</si>
  <si>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</si>
  <si>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</si>
  <si>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</si>
  <si>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</si>
  <si>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</si>
  <si>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</si>
  <si>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</si>
  <si>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</si>
  <si>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</si>
  <si>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</si>
  <si>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</si>
  <si>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</si>
  <si>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</si>
  <si>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</si>
  <si>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</si>
  <si>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</si>
  <si>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</si>
  <si>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</si>
  <si>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</si>
  <si>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</si>
  <si>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</si>
  <si>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</si>
  <si>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</si>
  <si>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</si>
  <si>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</si>
  <si>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</si>
  <si>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</si>
  <si>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</si>
  <si>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</si>
  <si>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</si>
  <si>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</si>
  <si>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</si>
  <si>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</si>
  <si>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</si>
  <si>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</si>
  <si>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</si>
  <si>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</si>
  <si>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</si>
  <si>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</si>
  <si>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</si>
  <si>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</si>
  <si>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</si>
  <si>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</si>
  <si>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</si>
  <si>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</si>
  <si>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</si>
  <si>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</si>
  <si>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</si>
  <si>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</si>
  <si>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</si>
  <si>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</si>
  <si>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</si>
  <si>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</si>
  <si>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</si>
  <si>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</si>
  <si>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</si>
  <si>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</si>
  <si>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</si>
  <si>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</si>
  <si>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</si>
  <si>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</si>
  <si>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</si>
  <si>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</si>
  <si>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</si>
  <si>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</si>
  <si>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</si>
  <si>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</si>
  <si>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20/07/15 - VENCIMENTO 27/07/15</t>
  </si>
  <si>
    <t>6.3. Revisão de Remuneração pelo Transporte Coletivo  ¹</t>
  </si>
  <si>
    <t>Nota:</t>
  </si>
  <si>
    <t xml:space="preserve">        - Passageiros transportados, processados pelo sistema de bilhetagem eletrônica, período de 01 a 06/07/15, área 6. Total de 36.383 passageiros.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</si>
</sst>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96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8" t="s">
        <v>95</v>
      </c>
      <c r="J5" s="78" t="s">
        <v>94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556478</v>
      </c>
      <c r="C7" s="9">
        <f t="shared" si="0"/>
        <v>699903</v>
      </c>
      <c r="D7" s="9">
        <f t="shared" si="0"/>
        <v>732545</v>
      </c>
      <c r="E7" s="9">
        <f t="shared" si="0"/>
        <v>492525</v>
      </c>
      <c r="F7" s="9">
        <f t="shared" si="0"/>
        <v>672674</v>
      </c>
      <c r="G7" s="9">
        <f t="shared" si="0"/>
        <v>1112801</v>
      </c>
      <c r="H7" s="9">
        <f t="shared" si="0"/>
        <v>493464</v>
      </c>
      <c r="I7" s="9">
        <f t="shared" si="0"/>
        <v>112790</v>
      </c>
      <c r="J7" s="9">
        <f t="shared" si="0"/>
        <v>282939</v>
      </c>
      <c r="K7" s="9">
        <f t="shared" si="0"/>
        <v>5156119</v>
      </c>
      <c r="L7" s="52"/>
    </row>
    <row r="8" spans="1:11" ht="17.25" customHeight="1">
      <c r="A8" s="10" t="s">
        <v>102</v>
      </c>
      <c r="B8" s="11">
        <f>B9+B12+B16</f>
        <v>324182</v>
      </c>
      <c r="C8" s="11">
        <f aca="true" t="shared" si="1" ref="C8:J8">C9+C12+C16</f>
        <v>418738</v>
      </c>
      <c r="D8" s="11">
        <f t="shared" si="1"/>
        <v>412157</v>
      </c>
      <c r="E8" s="11">
        <f t="shared" si="1"/>
        <v>290158</v>
      </c>
      <c r="F8" s="11">
        <f t="shared" si="1"/>
        <v>377029</v>
      </c>
      <c r="G8" s="11">
        <f t="shared" si="1"/>
        <v>611057</v>
      </c>
      <c r="H8" s="11">
        <f t="shared" si="1"/>
        <v>302753</v>
      </c>
      <c r="I8" s="11">
        <f t="shared" si="1"/>
        <v>59582</v>
      </c>
      <c r="J8" s="11">
        <f t="shared" si="1"/>
        <v>160158</v>
      </c>
      <c r="K8" s="11">
        <f>SUM(B8:J8)</f>
        <v>2955814</v>
      </c>
    </row>
    <row r="9" spans="1:11" ht="17.25" customHeight="1">
      <c r="A9" s="15" t="s">
        <v>17</v>
      </c>
      <c r="B9" s="13">
        <f>+B10+B11</f>
        <v>43547</v>
      </c>
      <c r="C9" s="13">
        <f aca="true" t="shared" si="2" ref="C9:J9">+C10+C11</f>
        <v>61423</v>
      </c>
      <c r="D9" s="13">
        <f t="shared" si="2"/>
        <v>53744</v>
      </c>
      <c r="E9" s="13">
        <f t="shared" si="2"/>
        <v>38960</v>
      </c>
      <c r="F9" s="13">
        <f t="shared" si="2"/>
        <v>44519</v>
      </c>
      <c r="G9" s="13">
        <f t="shared" si="2"/>
        <v>56521</v>
      </c>
      <c r="H9" s="13">
        <f t="shared" si="2"/>
        <v>49303</v>
      </c>
      <c r="I9" s="13">
        <f t="shared" si="2"/>
        <v>9951</v>
      </c>
      <c r="J9" s="13">
        <f t="shared" si="2"/>
        <v>19033</v>
      </c>
      <c r="K9" s="11">
        <f>SUM(B9:J9)</f>
        <v>377001</v>
      </c>
    </row>
    <row r="10" spans="1:11" ht="17.25" customHeight="1">
      <c r="A10" s="29" t="s">
        <v>18</v>
      </c>
      <c r="B10" s="13">
        <v>43547</v>
      </c>
      <c r="C10" s="13">
        <v>61423</v>
      </c>
      <c r="D10" s="13">
        <v>53744</v>
      </c>
      <c r="E10" s="13">
        <v>38960</v>
      </c>
      <c r="F10" s="13">
        <v>44519</v>
      </c>
      <c r="G10" s="13">
        <v>56521</v>
      </c>
      <c r="H10" s="13">
        <v>49303</v>
      </c>
      <c r="I10" s="13">
        <v>9951</v>
      </c>
      <c r="J10" s="13">
        <v>19033</v>
      </c>
      <c r="K10" s="11">
        <f>SUM(B10:J10)</f>
        <v>377001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244391</v>
      </c>
      <c r="C12" s="17">
        <f t="shared" si="3"/>
        <v>315362</v>
      </c>
      <c r="D12" s="17">
        <f t="shared" si="3"/>
        <v>317109</v>
      </c>
      <c r="E12" s="17">
        <f t="shared" si="3"/>
        <v>224209</v>
      </c>
      <c r="F12" s="17">
        <f t="shared" si="3"/>
        <v>293649</v>
      </c>
      <c r="G12" s="17">
        <f t="shared" si="3"/>
        <v>493447</v>
      </c>
      <c r="H12" s="17">
        <f t="shared" si="3"/>
        <v>226802</v>
      </c>
      <c r="I12" s="17">
        <f t="shared" si="3"/>
        <v>43619</v>
      </c>
      <c r="J12" s="17">
        <f t="shared" si="3"/>
        <v>123763</v>
      </c>
      <c r="K12" s="11">
        <f aca="true" t="shared" si="4" ref="K12:K27">SUM(B12:J12)</f>
        <v>2282351</v>
      </c>
    </row>
    <row r="13" spans="1:13" ht="17.25" customHeight="1">
      <c r="A13" s="14" t="s">
        <v>20</v>
      </c>
      <c r="B13" s="13">
        <v>119746</v>
      </c>
      <c r="C13" s="13">
        <v>163728</v>
      </c>
      <c r="D13" s="13">
        <v>169198</v>
      </c>
      <c r="E13" s="13">
        <v>116129</v>
      </c>
      <c r="F13" s="13">
        <v>152263</v>
      </c>
      <c r="G13" s="13">
        <v>242858</v>
      </c>
      <c r="H13" s="13">
        <v>110283</v>
      </c>
      <c r="I13" s="13">
        <v>25127</v>
      </c>
      <c r="J13" s="13">
        <v>65786</v>
      </c>
      <c r="K13" s="11">
        <f t="shared" si="4"/>
        <v>1165118</v>
      </c>
      <c r="L13" s="52"/>
      <c r="M13" s="53"/>
    </row>
    <row r="14" spans="1:12" ht="17.25" customHeight="1">
      <c r="A14" s="14" t="s">
        <v>21</v>
      </c>
      <c r="B14" s="13">
        <v>117815</v>
      </c>
      <c r="C14" s="13">
        <v>142004</v>
      </c>
      <c r="D14" s="13">
        <v>139305</v>
      </c>
      <c r="E14" s="13">
        <v>101701</v>
      </c>
      <c r="F14" s="13">
        <v>134162</v>
      </c>
      <c r="G14" s="13">
        <v>239731</v>
      </c>
      <c r="H14" s="13">
        <v>108695</v>
      </c>
      <c r="I14" s="13">
        <v>17040</v>
      </c>
      <c r="J14" s="13">
        <v>55077</v>
      </c>
      <c r="K14" s="11">
        <f t="shared" si="4"/>
        <v>1055530</v>
      </c>
      <c r="L14" s="52"/>
    </row>
    <row r="15" spans="1:11" ht="17.25" customHeight="1">
      <c r="A15" s="14" t="s">
        <v>22</v>
      </c>
      <c r="B15" s="13">
        <v>6830</v>
      </c>
      <c r="C15" s="13">
        <v>9630</v>
      </c>
      <c r="D15" s="13">
        <v>8606</v>
      </c>
      <c r="E15" s="13">
        <v>6379</v>
      </c>
      <c r="F15" s="13">
        <v>7224</v>
      </c>
      <c r="G15" s="13">
        <v>10858</v>
      </c>
      <c r="H15" s="13">
        <v>7824</v>
      </c>
      <c r="I15" s="13">
        <v>1452</v>
      </c>
      <c r="J15" s="13">
        <v>2900</v>
      </c>
      <c r="K15" s="11">
        <f t="shared" si="4"/>
        <v>61703</v>
      </c>
    </row>
    <row r="16" spans="1:11" ht="17.25" customHeight="1">
      <c r="A16" s="15" t="s">
        <v>98</v>
      </c>
      <c r="B16" s="13">
        <f>B17+B18+B19</f>
        <v>36244</v>
      </c>
      <c r="C16" s="13">
        <f aca="true" t="shared" si="5" ref="C16:J16">C17+C18+C19</f>
        <v>41953</v>
      </c>
      <c r="D16" s="13">
        <f t="shared" si="5"/>
        <v>41304</v>
      </c>
      <c r="E16" s="13">
        <f t="shared" si="5"/>
        <v>26989</v>
      </c>
      <c r="F16" s="13">
        <f t="shared" si="5"/>
        <v>38861</v>
      </c>
      <c r="G16" s="13">
        <f t="shared" si="5"/>
        <v>61089</v>
      </c>
      <c r="H16" s="13">
        <f t="shared" si="5"/>
        <v>26648</v>
      </c>
      <c r="I16" s="13">
        <f t="shared" si="5"/>
        <v>6012</v>
      </c>
      <c r="J16" s="13">
        <f t="shared" si="5"/>
        <v>17362</v>
      </c>
      <c r="K16" s="11">
        <f t="shared" si="4"/>
        <v>296462</v>
      </c>
    </row>
    <row r="17" spans="1:11" ht="17.25" customHeight="1">
      <c r="A17" s="14" t="s">
        <v>99</v>
      </c>
      <c r="B17" s="13">
        <v>10710</v>
      </c>
      <c r="C17" s="13">
        <v>14445</v>
      </c>
      <c r="D17" s="13">
        <v>13366</v>
      </c>
      <c r="E17" s="13">
        <v>9661</v>
      </c>
      <c r="F17" s="13">
        <v>13990</v>
      </c>
      <c r="G17" s="13">
        <v>23095</v>
      </c>
      <c r="H17" s="13">
        <v>10214</v>
      </c>
      <c r="I17" s="13">
        <v>2328</v>
      </c>
      <c r="J17" s="13">
        <v>5020</v>
      </c>
      <c r="K17" s="11">
        <f t="shared" si="4"/>
        <v>102829</v>
      </c>
    </row>
    <row r="18" spans="1:11" ht="17.25" customHeight="1">
      <c r="A18" s="14" t="s">
        <v>100</v>
      </c>
      <c r="B18" s="13">
        <v>2560</v>
      </c>
      <c r="C18" s="13">
        <v>2616</v>
      </c>
      <c r="D18" s="13">
        <v>3603</v>
      </c>
      <c r="E18" s="13">
        <v>2399</v>
      </c>
      <c r="F18" s="13">
        <v>3346</v>
      </c>
      <c r="G18" s="13">
        <v>6339</v>
      </c>
      <c r="H18" s="13">
        <v>2057</v>
      </c>
      <c r="I18" s="13">
        <v>496</v>
      </c>
      <c r="J18" s="13">
        <v>1433</v>
      </c>
      <c r="K18" s="11">
        <f t="shared" si="4"/>
        <v>24849</v>
      </c>
    </row>
    <row r="19" spans="1:11" ht="17.25" customHeight="1">
      <c r="A19" s="14" t="s">
        <v>101</v>
      </c>
      <c r="B19" s="13">
        <v>22974</v>
      </c>
      <c r="C19" s="13">
        <v>24892</v>
      </c>
      <c r="D19" s="13">
        <v>24335</v>
      </c>
      <c r="E19" s="13">
        <v>14929</v>
      </c>
      <c r="F19" s="13">
        <v>21525</v>
      </c>
      <c r="G19" s="13">
        <v>31655</v>
      </c>
      <c r="H19" s="13">
        <v>14377</v>
      </c>
      <c r="I19" s="13">
        <v>3188</v>
      </c>
      <c r="J19" s="13">
        <v>10909</v>
      </c>
      <c r="K19" s="11">
        <f t="shared" si="4"/>
        <v>168784</v>
      </c>
    </row>
    <row r="20" spans="1:11" ht="17.25" customHeight="1">
      <c r="A20" s="16" t="s">
        <v>23</v>
      </c>
      <c r="B20" s="11">
        <f>+B21+B22+B23</f>
        <v>179059</v>
      </c>
      <c r="C20" s="11">
        <f aca="true" t="shared" si="6" ref="C20:J20">+C21+C22+C23</f>
        <v>198175</v>
      </c>
      <c r="D20" s="11">
        <f t="shared" si="6"/>
        <v>226390</v>
      </c>
      <c r="E20" s="11">
        <f t="shared" si="6"/>
        <v>144696</v>
      </c>
      <c r="F20" s="11">
        <f t="shared" si="6"/>
        <v>226167</v>
      </c>
      <c r="G20" s="11">
        <f t="shared" si="6"/>
        <v>415981</v>
      </c>
      <c r="H20" s="11">
        <f t="shared" si="6"/>
        <v>142949</v>
      </c>
      <c r="I20" s="11">
        <f t="shared" si="6"/>
        <v>35277</v>
      </c>
      <c r="J20" s="11">
        <f t="shared" si="6"/>
        <v>82823</v>
      </c>
      <c r="K20" s="11">
        <f t="shared" si="4"/>
        <v>1651517</v>
      </c>
    </row>
    <row r="21" spans="1:12" ht="17.25" customHeight="1">
      <c r="A21" s="12" t="s">
        <v>24</v>
      </c>
      <c r="B21" s="13">
        <v>96377</v>
      </c>
      <c r="C21" s="13">
        <v>117196</v>
      </c>
      <c r="D21" s="13">
        <v>134899</v>
      </c>
      <c r="E21" s="13">
        <v>84295</v>
      </c>
      <c r="F21" s="13">
        <v>130735</v>
      </c>
      <c r="G21" s="13">
        <v>222888</v>
      </c>
      <c r="H21" s="13">
        <v>82458</v>
      </c>
      <c r="I21" s="13">
        <v>22098</v>
      </c>
      <c r="J21" s="13">
        <v>48721</v>
      </c>
      <c r="K21" s="11">
        <f t="shared" si="4"/>
        <v>939667</v>
      </c>
      <c r="L21" s="52"/>
    </row>
    <row r="22" spans="1:12" ht="17.25" customHeight="1">
      <c r="A22" s="12" t="s">
        <v>25</v>
      </c>
      <c r="B22" s="13">
        <v>78503</v>
      </c>
      <c r="C22" s="13">
        <v>76213</v>
      </c>
      <c r="D22" s="13">
        <v>86278</v>
      </c>
      <c r="E22" s="13">
        <v>57352</v>
      </c>
      <c r="F22" s="13">
        <v>91274</v>
      </c>
      <c r="G22" s="13">
        <v>185861</v>
      </c>
      <c r="H22" s="13">
        <v>56812</v>
      </c>
      <c r="I22" s="13">
        <v>12338</v>
      </c>
      <c r="J22" s="13">
        <v>32506</v>
      </c>
      <c r="K22" s="11">
        <f t="shared" si="4"/>
        <v>677137</v>
      </c>
      <c r="L22" s="52"/>
    </row>
    <row r="23" spans="1:11" ht="17.25" customHeight="1">
      <c r="A23" s="12" t="s">
        <v>26</v>
      </c>
      <c r="B23" s="13">
        <v>4179</v>
      </c>
      <c r="C23" s="13">
        <v>4766</v>
      </c>
      <c r="D23" s="13">
        <v>5213</v>
      </c>
      <c r="E23" s="13">
        <v>3049</v>
      </c>
      <c r="F23" s="13">
        <v>4158</v>
      </c>
      <c r="G23" s="13">
        <v>7232</v>
      </c>
      <c r="H23" s="13">
        <v>3679</v>
      </c>
      <c r="I23" s="13">
        <v>841</v>
      </c>
      <c r="J23" s="13">
        <v>1596</v>
      </c>
      <c r="K23" s="11">
        <f t="shared" si="4"/>
        <v>34713</v>
      </c>
    </row>
    <row r="24" spans="1:11" ht="17.25" customHeight="1">
      <c r="A24" s="16" t="s">
        <v>27</v>
      </c>
      <c r="B24" s="13">
        <v>53237</v>
      </c>
      <c r="C24" s="13">
        <v>82990</v>
      </c>
      <c r="D24" s="13">
        <v>93998</v>
      </c>
      <c r="E24" s="13">
        <v>57671</v>
      </c>
      <c r="F24" s="13">
        <v>69478</v>
      </c>
      <c r="G24" s="13">
        <v>85763</v>
      </c>
      <c r="H24" s="13">
        <v>42459</v>
      </c>
      <c r="I24" s="13">
        <v>17931</v>
      </c>
      <c r="J24" s="13">
        <v>39958</v>
      </c>
      <c r="K24" s="11">
        <f t="shared" si="4"/>
        <v>543485</v>
      </c>
    </row>
    <row r="25" spans="1:12" ht="17.25" customHeight="1">
      <c r="A25" s="12" t="s">
        <v>28</v>
      </c>
      <c r="B25" s="13">
        <v>34072</v>
      </c>
      <c r="C25" s="13">
        <v>53114</v>
      </c>
      <c r="D25" s="13">
        <v>60159</v>
      </c>
      <c r="E25" s="13">
        <v>36909</v>
      </c>
      <c r="F25" s="13">
        <v>44466</v>
      </c>
      <c r="G25" s="13">
        <v>54888</v>
      </c>
      <c r="H25" s="13">
        <v>27174</v>
      </c>
      <c r="I25" s="13">
        <v>11476</v>
      </c>
      <c r="J25" s="13">
        <v>25573</v>
      </c>
      <c r="K25" s="11">
        <f t="shared" si="4"/>
        <v>347831</v>
      </c>
      <c r="L25" s="52"/>
    </row>
    <row r="26" spans="1:12" ht="17.25" customHeight="1">
      <c r="A26" s="12" t="s">
        <v>29</v>
      </c>
      <c r="B26" s="13">
        <v>19165</v>
      </c>
      <c r="C26" s="13">
        <v>29876</v>
      </c>
      <c r="D26" s="13">
        <v>33839</v>
      </c>
      <c r="E26" s="13">
        <v>20762</v>
      </c>
      <c r="F26" s="13">
        <v>25012</v>
      </c>
      <c r="G26" s="13">
        <v>30875</v>
      </c>
      <c r="H26" s="13">
        <v>15285</v>
      </c>
      <c r="I26" s="13">
        <v>6455</v>
      </c>
      <c r="J26" s="13">
        <v>14385</v>
      </c>
      <c r="K26" s="11">
        <f t="shared" si="4"/>
        <v>195654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5303</v>
      </c>
      <c r="I27" s="11">
        <v>0</v>
      </c>
      <c r="J27" s="11">
        <v>0</v>
      </c>
      <c r="K27" s="11">
        <f t="shared" si="4"/>
        <v>5303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2.5735</v>
      </c>
      <c r="C29" s="59">
        <f aca="true" t="shared" si="7" ref="C29:J29">SUM(C30:C33)</f>
        <v>2.9359224</v>
      </c>
      <c r="D29" s="59">
        <f t="shared" si="7"/>
        <v>3.3059000000000003</v>
      </c>
      <c r="E29" s="59">
        <f t="shared" si="7"/>
        <v>2.8112195499999997</v>
      </c>
      <c r="F29" s="59">
        <f t="shared" si="7"/>
        <v>2.7288056899999997</v>
      </c>
      <c r="G29" s="59">
        <f t="shared" si="7"/>
        <v>2.3476000000000004</v>
      </c>
      <c r="H29" s="59">
        <f t="shared" si="7"/>
        <v>2.6918</v>
      </c>
      <c r="I29" s="59">
        <f t="shared" si="7"/>
        <v>4.7789</v>
      </c>
      <c r="J29" s="59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108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-0.00469431</v>
      </c>
      <c r="G32" s="61">
        <v>-0.0039</v>
      </c>
      <c r="H32" s="61">
        <v>-0.0046</v>
      </c>
      <c r="I32" s="61">
        <v>0</v>
      </c>
      <c r="J32" s="61">
        <v>0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15381.91</v>
      </c>
      <c r="I35" s="19">
        <v>0</v>
      </c>
      <c r="J35" s="19">
        <v>0</v>
      </c>
      <c r="K35" s="23">
        <f>SUM(B35:J35)</f>
        <v>15381.91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6004.84</v>
      </c>
      <c r="E39" s="23">
        <f t="shared" si="8"/>
        <v>3445.4</v>
      </c>
      <c r="F39" s="23">
        <f t="shared" si="8"/>
        <v>5191.64</v>
      </c>
      <c r="G39" s="23">
        <f t="shared" si="8"/>
        <v>7258.88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38763.96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107</v>
      </c>
      <c r="B43" s="64">
        <f>ROUND(B44*B45,2)</f>
        <v>4091.68</v>
      </c>
      <c r="C43" s="64">
        <f>ROUND(C44*C45,2)</f>
        <v>5773.72</v>
      </c>
      <c r="D43" s="64">
        <f aca="true" t="shared" si="10" ref="D43:J43">ROUND(D44*D45,2)</f>
        <v>6004.84</v>
      </c>
      <c r="E43" s="64">
        <f t="shared" si="10"/>
        <v>3445.4</v>
      </c>
      <c r="F43" s="64">
        <f t="shared" si="10"/>
        <v>5191.64</v>
      </c>
      <c r="G43" s="64">
        <f t="shared" si="10"/>
        <v>7258.88</v>
      </c>
      <c r="H43" s="64">
        <f t="shared" si="10"/>
        <v>3715.04</v>
      </c>
      <c r="I43" s="64">
        <f t="shared" si="10"/>
        <v>1065.72</v>
      </c>
      <c r="J43" s="64">
        <f t="shared" si="10"/>
        <v>2217.04</v>
      </c>
      <c r="K43" s="64">
        <f t="shared" si="9"/>
        <v>38763.96</v>
      </c>
    </row>
    <row r="44" spans="1:11" ht="17.25" customHeight="1">
      <c r="A44" s="65" t="s">
        <v>43</v>
      </c>
      <c r="B44" s="66">
        <v>956</v>
      </c>
      <c r="C44" s="66">
        <v>1349</v>
      </c>
      <c r="D44" s="66">
        <v>1403</v>
      </c>
      <c r="E44" s="66">
        <v>805</v>
      </c>
      <c r="F44" s="66">
        <v>1213</v>
      </c>
      <c r="G44" s="66">
        <v>1696</v>
      </c>
      <c r="H44" s="66">
        <v>868</v>
      </c>
      <c r="I44" s="66">
        <v>249</v>
      </c>
      <c r="J44" s="66">
        <v>518</v>
      </c>
      <c r="K44" s="66">
        <f t="shared" si="9"/>
        <v>9057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1453567.15</v>
      </c>
      <c r="C47" s="22">
        <f aca="true" t="shared" si="11" ref="C47:H47">+C48+C56</f>
        <v>2082769.31</v>
      </c>
      <c r="D47" s="22">
        <f t="shared" si="11"/>
        <v>2453002.04</v>
      </c>
      <c r="E47" s="22">
        <f t="shared" si="11"/>
        <v>1408939.7899999998</v>
      </c>
      <c r="F47" s="22">
        <f t="shared" si="11"/>
        <v>1862660.1099999999</v>
      </c>
      <c r="G47" s="22">
        <f t="shared" si="11"/>
        <v>2647455.0399999996</v>
      </c>
      <c r="H47" s="22">
        <f t="shared" si="11"/>
        <v>1365957.3800000001</v>
      </c>
      <c r="I47" s="22">
        <f>+I48+I56</f>
        <v>540077.85</v>
      </c>
      <c r="J47" s="22">
        <f>+J48+J56</f>
        <v>817591.5700000001</v>
      </c>
      <c r="K47" s="22">
        <f>SUM(B47:J47)</f>
        <v>14632020.24</v>
      </c>
    </row>
    <row r="48" spans="1:11" ht="17.25" customHeight="1">
      <c r="A48" s="16" t="s">
        <v>46</v>
      </c>
      <c r="B48" s="23">
        <f>SUM(B49:B55)</f>
        <v>1436187.8199999998</v>
      </c>
      <c r="C48" s="23">
        <f aca="true" t="shared" si="12" ref="C48:H48">SUM(C49:C55)</f>
        <v>2060634.62</v>
      </c>
      <c r="D48" s="23">
        <f t="shared" si="12"/>
        <v>2427725.35</v>
      </c>
      <c r="E48" s="23">
        <f t="shared" si="12"/>
        <v>1388041.3099999998</v>
      </c>
      <c r="F48" s="23">
        <f t="shared" si="12"/>
        <v>1840788.2799999998</v>
      </c>
      <c r="G48" s="23">
        <f t="shared" si="12"/>
        <v>2619670.51</v>
      </c>
      <c r="H48" s="23">
        <f t="shared" si="12"/>
        <v>1347403.35</v>
      </c>
      <c r="I48" s="23">
        <f>SUM(I49:I55)</f>
        <v>540077.85</v>
      </c>
      <c r="J48" s="23">
        <f>SUM(J49:J55)</f>
        <v>804632.04</v>
      </c>
      <c r="K48" s="23">
        <f aca="true" t="shared" si="13" ref="K48:K56">SUM(B48:J48)</f>
        <v>14465161.129999999</v>
      </c>
    </row>
    <row r="49" spans="1:11" ht="17.25" customHeight="1">
      <c r="A49" s="34" t="s">
        <v>47</v>
      </c>
      <c r="B49" s="23">
        <f aca="true" t="shared" si="14" ref="B49:H49">ROUND(B30*B7,2)</f>
        <v>1434767.23</v>
      </c>
      <c r="C49" s="23">
        <f t="shared" si="14"/>
        <v>2053725.37</v>
      </c>
      <c r="D49" s="23">
        <f t="shared" si="14"/>
        <v>2425383.24</v>
      </c>
      <c r="E49" s="23">
        <f t="shared" si="14"/>
        <v>1386851.9</v>
      </c>
      <c r="F49" s="23">
        <f t="shared" si="14"/>
        <v>1838754.38</v>
      </c>
      <c r="G49" s="23">
        <f t="shared" si="14"/>
        <v>2616751.55</v>
      </c>
      <c r="H49" s="23">
        <f t="shared" si="14"/>
        <v>1330576.33</v>
      </c>
      <c r="I49" s="23">
        <f>ROUND(I30*I7,2)</f>
        <v>539012.13</v>
      </c>
      <c r="J49" s="23">
        <f>ROUND(J30*J7,2)</f>
        <v>802415</v>
      </c>
      <c r="K49" s="23">
        <f t="shared" si="13"/>
        <v>14428237.130000003</v>
      </c>
    </row>
    <row r="50" spans="1:11" ht="17.25" customHeight="1">
      <c r="A50" s="34" t="s">
        <v>48</v>
      </c>
      <c r="B50" s="19">
        <v>0</v>
      </c>
      <c r="C50" s="23">
        <f>ROUND(C31*C7,2)</f>
        <v>4565.05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4565.05</v>
      </c>
    </row>
    <row r="51" spans="1:11" ht="17.25" customHeight="1">
      <c r="A51" s="67" t="s">
        <v>109</v>
      </c>
      <c r="B51" s="68">
        <f>ROUND(B32*B7,2)</f>
        <v>-2671.09</v>
      </c>
      <c r="C51" s="68">
        <f>ROUND(C32*C7,2)</f>
        <v>-3429.52</v>
      </c>
      <c r="D51" s="68">
        <f aca="true" t="shared" si="15" ref="D51:J51">ROUND(D32*D7,2)</f>
        <v>-3662.73</v>
      </c>
      <c r="E51" s="68">
        <f t="shared" si="15"/>
        <v>-2255.99</v>
      </c>
      <c r="F51" s="68">
        <f t="shared" si="15"/>
        <v>-3157.74</v>
      </c>
      <c r="G51" s="68">
        <f t="shared" si="15"/>
        <v>-4339.92</v>
      </c>
      <c r="H51" s="68">
        <f t="shared" si="15"/>
        <v>-2269.93</v>
      </c>
      <c r="I51" s="68">
        <f t="shared" si="15"/>
        <v>0</v>
      </c>
      <c r="J51" s="68">
        <f t="shared" si="15"/>
        <v>0</v>
      </c>
      <c r="K51" s="68">
        <f>SUM(B51:J51)</f>
        <v>-21786.92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15381.91</v>
      </c>
      <c r="I53" s="31">
        <f>+I35</f>
        <v>0</v>
      </c>
      <c r="J53" s="31">
        <f>+J35</f>
        <v>0</v>
      </c>
      <c r="K53" s="23">
        <f t="shared" si="13"/>
        <v>15381.91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6004.84</v>
      </c>
      <c r="E55" s="19">
        <v>3445.4</v>
      </c>
      <c r="F55" s="36">
        <v>5191.64</v>
      </c>
      <c r="G55" s="36">
        <v>7258.88</v>
      </c>
      <c r="H55" s="36">
        <v>3715.04</v>
      </c>
      <c r="I55" s="36">
        <v>1065.72</v>
      </c>
      <c r="J55" s="19">
        <v>2217.04</v>
      </c>
      <c r="K55" s="23">
        <f t="shared" si="13"/>
        <v>38763.96</v>
      </c>
    </row>
    <row r="56" spans="1:11" ht="17.25" customHeight="1">
      <c r="A56" s="16" t="s">
        <v>53</v>
      </c>
      <c r="B56" s="36">
        <v>17379.33</v>
      </c>
      <c r="C56" s="36">
        <v>22134.69</v>
      </c>
      <c r="D56" s="36">
        <v>25276.69</v>
      </c>
      <c r="E56" s="36">
        <v>20898.48</v>
      </c>
      <c r="F56" s="36">
        <v>21871.83</v>
      </c>
      <c r="G56" s="36">
        <v>27784.53</v>
      </c>
      <c r="H56" s="36">
        <v>18554.03</v>
      </c>
      <c r="I56" s="19">
        <v>0</v>
      </c>
      <c r="J56" s="36">
        <v>12959.53</v>
      </c>
      <c r="K56" s="36">
        <f t="shared" si="13"/>
        <v>166859.11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-242733.65999999997</v>
      </c>
      <c r="C60" s="35">
        <f t="shared" si="16"/>
        <v>-241564.21</v>
      </c>
      <c r="D60" s="35">
        <f t="shared" si="16"/>
        <v>-231689.93</v>
      </c>
      <c r="E60" s="35">
        <f t="shared" si="16"/>
        <v>-259502.84000000003</v>
      </c>
      <c r="F60" s="35">
        <f t="shared" si="16"/>
        <v>-149859.65000000002</v>
      </c>
      <c r="G60" s="35">
        <f t="shared" si="16"/>
        <v>-281848.25</v>
      </c>
      <c r="H60" s="35">
        <f t="shared" si="16"/>
        <v>-185858.68</v>
      </c>
      <c r="I60" s="35">
        <f t="shared" si="16"/>
        <v>-93426.08</v>
      </c>
      <c r="J60" s="35">
        <f t="shared" si="16"/>
        <v>-90881.95</v>
      </c>
      <c r="K60" s="35">
        <f>SUM(B60:J60)</f>
        <v>-1777365.25</v>
      </c>
    </row>
    <row r="61" spans="1:11" ht="18.75" customHeight="1">
      <c r="A61" s="16" t="s">
        <v>78</v>
      </c>
      <c r="B61" s="35">
        <f aca="true" t="shared" si="17" ref="B61:J61">B62+B63+B64+B65+B66+B67</f>
        <v>-229034.8</v>
      </c>
      <c r="C61" s="35">
        <f t="shared" si="17"/>
        <v>-221575.86</v>
      </c>
      <c r="D61" s="35">
        <f t="shared" si="17"/>
        <v>-212122</v>
      </c>
      <c r="E61" s="35">
        <f t="shared" si="17"/>
        <v>-234847.83000000002</v>
      </c>
      <c r="F61" s="35">
        <f t="shared" si="17"/>
        <v>-229384.89</v>
      </c>
      <c r="G61" s="35">
        <f t="shared" si="17"/>
        <v>-254689.26</v>
      </c>
      <c r="H61" s="35">
        <f t="shared" si="17"/>
        <v>-172560.5</v>
      </c>
      <c r="I61" s="35">
        <f t="shared" si="17"/>
        <v>-34828.5</v>
      </c>
      <c r="J61" s="35">
        <f t="shared" si="17"/>
        <v>-66615.5</v>
      </c>
      <c r="K61" s="35">
        <f aca="true" t="shared" si="18" ref="K61:K94">SUM(B61:J61)</f>
        <v>-1655659.14</v>
      </c>
    </row>
    <row r="62" spans="1:11" ht="18.75" customHeight="1">
      <c r="A62" s="12" t="s">
        <v>79</v>
      </c>
      <c r="B62" s="35">
        <f>-ROUND(B9*$D$3,2)</f>
        <v>-152414.5</v>
      </c>
      <c r="C62" s="35">
        <f aca="true" t="shared" si="19" ref="C62:J62">-ROUND(C9*$D$3,2)</f>
        <v>-214980.5</v>
      </c>
      <c r="D62" s="35">
        <f t="shared" si="19"/>
        <v>-188104</v>
      </c>
      <c r="E62" s="35">
        <f t="shared" si="19"/>
        <v>-136360</v>
      </c>
      <c r="F62" s="35">
        <f t="shared" si="19"/>
        <v>-155816.5</v>
      </c>
      <c r="G62" s="35">
        <f t="shared" si="19"/>
        <v>-197823.5</v>
      </c>
      <c r="H62" s="35">
        <f t="shared" si="19"/>
        <v>-172560.5</v>
      </c>
      <c r="I62" s="35">
        <f t="shared" si="19"/>
        <v>-34828.5</v>
      </c>
      <c r="J62" s="35">
        <f t="shared" si="19"/>
        <v>-66615.5</v>
      </c>
      <c r="K62" s="35">
        <f t="shared" si="18"/>
        <v>-1319503.5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-787.5</v>
      </c>
      <c r="C64" s="35">
        <v>-276.5</v>
      </c>
      <c r="D64" s="35">
        <v>-332.5</v>
      </c>
      <c r="E64" s="35">
        <v>-840</v>
      </c>
      <c r="F64" s="35">
        <v>-539</v>
      </c>
      <c r="G64" s="35">
        <v>-311.5</v>
      </c>
      <c r="H64" s="19">
        <v>0</v>
      </c>
      <c r="I64" s="19">
        <v>0</v>
      </c>
      <c r="J64" s="19">
        <v>0</v>
      </c>
      <c r="K64" s="35">
        <f t="shared" si="18"/>
        <v>-3087</v>
      </c>
    </row>
    <row r="65" spans="1:11" ht="18.75" customHeight="1">
      <c r="A65" s="12" t="s">
        <v>110</v>
      </c>
      <c r="B65" s="19">
        <v>-1074.5</v>
      </c>
      <c r="C65" s="19">
        <v>-343</v>
      </c>
      <c r="D65" s="19">
        <v>-514.5</v>
      </c>
      <c r="E65" s="19">
        <v>-745.5</v>
      </c>
      <c r="F65" s="19">
        <v>-294</v>
      </c>
      <c r="G65" s="19">
        <v>-441</v>
      </c>
      <c r="H65" s="19">
        <v>0</v>
      </c>
      <c r="I65" s="19">
        <v>0</v>
      </c>
      <c r="J65" s="19">
        <v>0</v>
      </c>
      <c r="K65" s="35">
        <f t="shared" si="18"/>
        <v>-3412.5</v>
      </c>
    </row>
    <row r="66" spans="1:11" ht="18.75" customHeight="1">
      <c r="A66" s="12" t="s">
        <v>56</v>
      </c>
      <c r="B66" s="47">
        <v>-74758.3</v>
      </c>
      <c r="C66" s="47">
        <v>-5975.86</v>
      </c>
      <c r="D66" s="47">
        <v>-23171</v>
      </c>
      <c r="E66" s="47">
        <v>-96902.33</v>
      </c>
      <c r="F66" s="47">
        <v>-72735.39</v>
      </c>
      <c r="G66" s="47">
        <v>-56113.26</v>
      </c>
      <c r="H66" s="19">
        <v>0</v>
      </c>
      <c r="I66" s="19">
        <v>0</v>
      </c>
      <c r="J66" s="19">
        <v>0</v>
      </c>
      <c r="K66" s="35">
        <f t="shared" si="18"/>
        <v>-329656.14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-13698.86</v>
      </c>
      <c r="C68" s="35">
        <f t="shared" si="20"/>
        <v>-19988.350000000002</v>
      </c>
      <c r="D68" s="35">
        <f t="shared" si="20"/>
        <v>-19567.93</v>
      </c>
      <c r="E68" s="35">
        <f t="shared" si="20"/>
        <v>-24655.010000000002</v>
      </c>
      <c r="F68" s="35">
        <f t="shared" si="20"/>
        <v>-18426.9</v>
      </c>
      <c r="G68" s="35">
        <f t="shared" si="20"/>
        <v>-27158.99</v>
      </c>
      <c r="H68" s="35">
        <f t="shared" si="20"/>
        <v>-13298.18</v>
      </c>
      <c r="I68" s="35">
        <f t="shared" si="20"/>
        <v>-58597.58</v>
      </c>
      <c r="J68" s="35">
        <f t="shared" si="20"/>
        <v>-24266.449999999997</v>
      </c>
      <c r="K68" s="35">
        <f t="shared" si="18"/>
        <v>-219658.25000000006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-2120.68</v>
      </c>
      <c r="J71" s="19">
        <v>0</v>
      </c>
      <c r="K71" s="35">
        <f t="shared" si="18"/>
        <v>-3569.08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-45000</v>
      </c>
      <c r="J72" s="19">
        <v>0</v>
      </c>
      <c r="K72" s="48">
        <f t="shared" si="18"/>
        <v>-45000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-231.12</v>
      </c>
      <c r="C91" s="35">
        <v>-295.32</v>
      </c>
      <c r="D91" s="35">
        <v>0</v>
      </c>
      <c r="E91" s="35">
        <v>0</v>
      </c>
      <c r="F91" s="35">
        <v>-235.4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-770.4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-11694.2</v>
      </c>
      <c r="F92" s="19">
        <v>0</v>
      </c>
      <c r="G92" s="19">
        <v>0</v>
      </c>
      <c r="H92" s="19">
        <v>0</v>
      </c>
      <c r="I92" s="48">
        <v>-6804.98</v>
      </c>
      <c r="J92" s="48">
        <v>-14634.89</v>
      </c>
      <c r="K92" s="48">
        <f t="shared" si="18"/>
        <v>-33134.07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19">
        <v>0</v>
      </c>
      <c r="C94" s="19">
        <v>0</v>
      </c>
      <c r="D94" s="19">
        <v>0</v>
      </c>
      <c r="E94" s="19">
        <v>0</v>
      </c>
      <c r="F94" s="48">
        <v>97952.14</v>
      </c>
      <c r="G94" s="19">
        <v>0</v>
      </c>
      <c r="H94" s="19">
        <v>0</v>
      </c>
      <c r="I94" s="19">
        <v>0</v>
      </c>
      <c r="J94" s="19">
        <v>0</v>
      </c>
      <c r="K94" s="48">
        <f t="shared" si="18"/>
        <v>97952.14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1210833.4899999998</v>
      </c>
      <c r="C97" s="24">
        <f t="shared" si="21"/>
        <v>1841205.1</v>
      </c>
      <c r="D97" s="24">
        <f t="shared" si="21"/>
        <v>2221312.11</v>
      </c>
      <c r="E97" s="24">
        <f t="shared" si="21"/>
        <v>1149436.9499999997</v>
      </c>
      <c r="F97" s="24">
        <f t="shared" si="21"/>
        <v>1712800.4599999997</v>
      </c>
      <c r="G97" s="24">
        <f t="shared" si="21"/>
        <v>2365606.7899999996</v>
      </c>
      <c r="H97" s="24">
        <f t="shared" si="21"/>
        <v>1180098.7000000002</v>
      </c>
      <c r="I97" s="24">
        <f>+I98+I99</f>
        <v>446651.76999999996</v>
      </c>
      <c r="J97" s="24">
        <f>+J98+J99</f>
        <v>726709.6200000001</v>
      </c>
      <c r="K97" s="48">
        <f>SUM(B97:J97)</f>
        <v>12854654.989999998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1193454.1599999997</v>
      </c>
      <c r="C98" s="24">
        <f t="shared" si="22"/>
        <v>1819070.4100000001</v>
      </c>
      <c r="D98" s="24">
        <f t="shared" si="22"/>
        <v>2196035.42</v>
      </c>
      <c r="E98" s="24">
        <f t="shared" si="22"/>
        <v>1128538.4699999997</v>
      </c>
      <c r="F98" s="24">
        <f t="shared" si="22"/>
        <v>1690928.6299999997</v>
      </c>
      <c r="G98" s="24">
        <f t="shared" si="22"/>
        <v>2337822.26</v>
      </c>
      <c r="H98" s="24">
        <f t="shared" si="22"/>
        <v>1161544.6700000002</v>
      </c>
      <c r="I98" s="24">
        <f t="shared" si="22"/>
        <v>446651.76999999996</v>
      </c>
      <c r="J98" s="24">
        <f t="shared" si="22"/>
        <v>713750.0900000001</v>
      </c>
      <c r="K98" s="48">
        <f>SUM(B98:J98)</f>
        <v>12687795.879999999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17379.33</v>
      </c>
      <c r="C99" s="24">
        <f t="shared" si="23"/>
        <v>22134.69</v>
      </c>
      <c r="D99" s="24">
        <f t="shared" si="23"/>
        <v>25276.69</v>
      </c>
      <c r="E99" s="24">
        <f t="shared" si="23"/>
        <v>20898.48</v>
      </c>
      <c r="F99" s="24">
        <f t="shared" si="23"/>
        <v>21871.83</v>
      </c>
      <c r="G99" s="24">
        <f t="shared" si="23"/>
        <v>27784.53</v>
      </c>
      <c r="H99" s="24">
        <f t="shared" si="23"/>
        <v>18554.03</v>
      </c>
      <c r="I99" s="19">
        <f t="shared" si="23"/>
        <v>0</v>
      </c>
      <c r="J99" s="24">
        <f t="shared" si="23"/>
        <v>12959.53</v>
      </c>
      <c r="K99" s="48">
        <f>SUM(B99:J99)</f>
        <v>166859.11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12854654.959999999</v>
      </c>
      <c r="L105" s="54"/>
    </row>
    <row r="106" spans="1:11" ht="18.75" customHeight="1">
      <c r="A106" s="26" t="s">
        <v>74</v>
      </c>
      <c r="B106" s="27">
        <v>155306.49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155306.49</v>
      </c>
    </row>
    <row r="107" spans="1:11" ht="18.75" customHeight="1">
      <c r="A107" s="26" t="s">
        <v>75</v>
      </c>
      <c r="B107" s="27">
        <v>1055526.99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1055526.99</v>
      </c>
    </row>
    <row r="108" spans="1:11" ht="18.75" customHeight="1">
      <c r="A108" s="26" t="s">
        <v>76</v>
      </c>
      <c r="B108" s="40">
        <v>0</v>
      </c>
      <c r="C108" s="27">
        <f>+C97</f>
        <v>1841205.1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1841205.1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2221312.11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2221312.11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1149436.9499999997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1149436.9499999997</v>
      </c>
    </row>
    <row r="111" spans="1:11" ht="18.75" customHeight="1">
      <c r="A111" s="69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325234.05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325234.05</v>
      </c>
    </row>
    <row r="112" spans="1:11" ht="18.75" customHeight="1">
      <c r="A112" s="69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617590.44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617590.44</v>
      </c>
    </row>
    <row r="113" spans="1:11" ht="18.75" customHeight="1">
      <c r="A113" s="69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769975.97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769975.97</v>
      </c>
    </row>
    <row r="114" spans="1:11" ht="18.75" customHeight="1">
      <c r="A114" s="69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699769.64</v>
      </c>
      <c r="H114" s="40">
        <v>0</v>
      </c>
      <c r="I114" s="40">
        <v>0</v>
      </c>
      <c r="J114" s="40">
        <v>0</v>
      </c>
      <c r="K114" s="41">
        <f t="shared" si="24"/>
        <v>699769.64</v>
      </c>
    </row>
    <row r="115" spans="1:11" ht="18.75" customHeight="1">
      <c r="A115" s="69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55331.11</v>
      </c>
      <c r="H115" s="40">
        <v>0</v>
      </c>
      <c r="I115" s="40">
        <v>0</v>
      </c>
      <c r="J115" s="40">
        <v>0</v>
      </c>
      <c r="K115" s="41">
        <f t="shared" si="24"/>
        <v>55331.11</v>
      </c>
    </row>
    <row r="116" spans="1:11" ht="18.75" customHeight="1">
      <c r="A116" s="69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35665.09</v>
      </c>
      <c r="H116" s="40">
        <v>0</v>
      </c>
      <c r="I116" s="40">
        <v>0</v>
      </c>
      <c r="J116" s="40">
        <v>0</v>
      </c>
      <c r="K116" s="41">
        <f t="shared" si="24"/>
        <v>35665.09</v>
      </c>
    </row>
    <row r="117" spans="1:11" ht="18.75" customHeight="1">
      <c r="A117" s="69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343500.48</v>
      </c>
      <c r="H117" s="40">
        <v>0</v>
      </c>
      <c r="I117" s="40">
        <v>0</v>
      </c>
      <c r="J117" s="40">
        <v>0</v>
      </c>
      <c r="K117" s="41">
        <f t="shared" si="24"/>
        <v>343500.48</v>
      </c>
    </row>
    <row r="118" spans="1:11" ht="18.75" customHeight="1">
      <c r="A118" s="69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1231340.46</v>
      </c>
      <c r="H118" s="40">
        <v>0</v>
      </c>
      <c r="I118" s="40">
        <v>0</v>
      </c>
      <c r="J118" s="40">
        <v>0</v>
      </c>
      <c r="K118" s="41">
        <f t="shared" si="24"/>
        <v>1231340.46</v>
      </c>
    </row>
    <row r="119" spans="1:11" ht="18.75" customHeight="1">
      <c r="A119" s="69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439142.56</v>
      </c>
      <c r="I119" s="40">
        <v>0</v>
      </c>
      <c r="J119" s="40">
        <v>0</v>
      </c>
      <c r="K119" s="41">
        <f t="shared" si="24"/>
        <v>439142.56</v>
      </c>
    </row>
    <row r="120" spans="1:11" ht="18.75" customHeight="1">
      <c r="A120" s="69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740956.13</v>
      </c>
      <c r="I120" s="40">
        <v>0</v>
      </c>
      <c r="J120" s="40">
        <v>0</v>
      </c>
      <c r="K120" s="41">
        <f t="shared" si="24"/>
        <v>740956.13</v>
      </c>
    </row>
    <row r="121" spans="1:11" ht="18.75" customHeight="1">
      <c r="A121" s="69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446651.77</v>
      </c>
      <c r="J121" s="40">
        <v>0</v>
      </c>
      <c r="K121" s="41">
        <f t="shared" si="24"/>
        <v>446651.77</v>
      </c>
    </row>
    <row r="122" spans="1:11" ht="18.75" customHeight="1">
      <c r="A122" s="70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726709.62</v>
      </c>
      <c r="K122" s="44">
        <f t="shared" si="24"/>
        <v>726709.62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spans="1:5" ht="18.75" customHeight="1">
      <c r="A124" s="80" t="s">
        <v>127</v>
      </c>
      <c r="B124" s="80"/>
      <c r="C124" s="80"/>
      <c r="D124" s="80"/>
      <c r="E124" s="80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8">
    <mergeCell ref="A124:E124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2015-07-24T17:40:09Z</dcterms:modified>
  <cp:category/>
  <cp:version/>
  <cp:contentType/>
  <cp:contentStatus/>
</cp:coreProperties>
</file>