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<sst xmlns="http://schemas.openxmlformats.org/spreadsheetml/2006/main" count="126" uniqueCount="126">
  <si>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</si>
  <si>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</si>
  <si>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</si>
  <si>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</si>
  <si>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</si>
  <si>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</si>
  <si>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</si>
  <si>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</si>
  <si>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</si>
  <si>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</si>
  <si>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</si>
  <si>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</si>
  <si>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</si>
  <si>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</si>
  <si>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</si>
  <si>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</si>
  <si>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</si>
  <si>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</si>
  <si>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</si>
  <si>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</si>
  <si>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</si>
  <si>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</si>
  <si>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</si>
  <si>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</si>
  <si>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</si>
  <si>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</si>
  <si>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</si>
  <si>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</si>
  <si>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</si>
  <si>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</si>
  <si>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</si>
  <si>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</si>
  <si>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</si>
  <si>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</si>
  <si>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</si>
  <si>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</si>
  <si>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</si>
  <si>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</si>
  <si>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</si>
  <si>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</si>
  <si>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</si>
  <si>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</si>
  <si>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</si>
  <si>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</si>
  <si>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</si>
  <si>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</si>
  <si>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</si>
  <si>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</si>
  <si>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</si>
  <si>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</si>
  <si>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</si>
  <si>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</si>
  <si>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</si>
  <si>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</si>
  <si>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</si>
  <si>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</si>
  <si>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</si>
  <si>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</si>
  <si>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</si>
  <si>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</si>
  <si>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</si>
  <si>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</si>
  <si>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</si>
  <si>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</si>
  <si>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</si>
  <si>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</si>
  <si>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</si>
  <si>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</si>
  <si>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</si>
  <si>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</si>
  <si>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</si>
  <si>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</si>
  <si>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</si>
  <si>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</si>
  <si>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</si>
  <si>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</si>
  <si>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</si>
  <si>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</si>
  <si>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</si>
  <si>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</si>
  <si>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</si>
  <si>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</si>
  <si>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</si>
  <si>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</si>
  <si>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</si>
  <si>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</si>
  <si>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</si>
  <si>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</si>
  <si>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</si>
  <si>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</si>
  <si>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</si>
  <si>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</si>
  <si>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</si>
  <si>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</si>
  <si>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</si>
  <si>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</si>
  <si>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</si>
  <si>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</si>
  <si>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</si>
  <si>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</si>
  <si>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</si>
  <si>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</si>
  <si>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</si>
  <si>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</si>
  <si>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</si>
  <si>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</si>
  <si>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</si>
  <si>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</si>
  <si>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</si>
  <si>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</si>
  <si>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</si>
  <si>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</si>
  <si>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</si>
  <si>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</si>
  <si>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</si>
  <si>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</si>
  <si>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</si>
  <si>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</si>
  <si>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</si>
  <si>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</si>
  <si>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</si>
  <si>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</si>
  <si>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</si>
  <si>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</si>
  <si>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</si>
  <si>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19/07/15 - VENCIMENTO 24/07/15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</si>
</sst>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193832</v>
      </c>
      <c r="C7" s="9">
        <f t="shared" si="0"/>
        <v>241603</v>
      </c>
      <c r="D7" s="9">
        <f t="shared" si="0"/>
        <v>279028</v>
      </c>
      <c r="E7" s="9">
        <f t="shared" si="0"/>
        <v>146855</v>
      </c>
      <c r="F7" s="9">
        <f t="shared" si="0"/>
        <v>250247</v>
      </c>
      <c r="G7" s="9">
        <f t="shared" si="0"/>
        <v>395662</v>
      </c>
      <c r="H7" s="9">
        <f t="shared" si="0"/>
        <v>137651</v>
      </c>
      <c r="I7" s="9">
        <f t="shared" si="0"/>
        <v>28459</v>
      </c>
      <c r="J7" s="9">
        <f t="shared" si="0"/>
        <v>114251</v>
      </c>
      <c r="K7" s="9">
        <f t="shared" si="0"/>
        <v>1787588</v>
      </c>
      <c r="L7" s="52"/>
    </row>
    <row r="8" spans="1:11" ht="17.25" customHeight="1">
      <c r="A8" s="10" t="s">
        <v>103</v>
      </c>
      <c r="B8" s="11">
        <f>B9+B12+B16</f>
        <v>111190</v>
      </c>
      <c r="C8" s="11">
        <f aca="true" t="shared" si="1" ref="C8:J8">C9+C12+C16</f>
        <v>147171</v>
      </c>
      <c r="D8" s="11">
        <f t="shared" si="1"/>
        <v>158521</v>
      </c>
      <c r="E8" s="11">
        <f t="shared" si="1"/>
        <v>86768</v>
      </c>
      <c r="F8" s="11">
        <f t="shared" si="1"/>
        <v>135472</v>
      </c>
      <c r="G8" s="11">
        <f t="shared" si="1"/>
        <v>213194</v>
      </c>
      <c r="H8" s="11">
        <f t="shared" si="1"/>
        <v>85856</v>
      </c>
      <c r="I8" s="11">
        <f t="shared" si="1"/>
        <v>14865</v>
      </c>
      <c r="J8" s="11">
        <f t="shared" si="1"/>
        <v>65016</v>
      </c>
      <c r="K8" s="11">
        <f>SUM(B8:J8)</f>
        <v>1018053</v>
      </c>
    </row>
    <row r="9" spans="1:11" ht="17.25" customHeight="1">
      <c r="A9" s="15" t="s">
        <v>17</v>
      </c>
      <c r="B9" s="13">
        <f>+B10+B11</f>
        <v>21862</v>
      </c>
      <c r="C9" s="13">
        <f aca="true" t="shared" si="2" ref="C9:J9">+C10+C11</f>
        <v>31927</v>
      </c>
      <c r="D9" s="13">
        <f t="shared" si="2"/>
        <v>31465</v>
      </c>
      <c r="E9" s="13">
        <f t="shared" si="2"/>
        <v>17532</v>
      </c>
      <c r="F9" s="13">
        <f t="shared" si="2"/>
        <v>22961</v>
      </c>
      <c r="G9" s="13">
        <f t="shared" si="2"/>
        <v>27252</v>
      </c>
      <c r="H9" s="13">
        <f t="shared" si="2"/>
        <v>18142</v>
      </c>
      <c r="I9" s="13">
        <f t="shared" si="2"/>
        <v>3680</v>
      </c>
      <c r="J9" s="13">
        <f t="shared" si="2"/>
        <v>11875</v>
      </c>
      <c r="K9" s="11">
        <f>SUM(B9:J9)</f>
        <v>186696</v>
      </c>
    </row>
    <row r="10" spans="1:11" ht="17.25" customHeight="1">
      <c r="A10" s="29" t="s">
        <v>18</v>
      </c>
      <c r="B10" s="13">
        <v>21862</v>
      </c>
      <c r="C10" s="13">
        <v>31927</v>
      </c>
      <c r="D10" s="13">
        <v>31465</v>
      </c>
      <c r="E10" s="13">
        <v>17532</v>
      </c>
      <c r="F10" s="13">
        <v>22961</v>
      </c>
      <c r="G10" s="13">
        <v>27252</v>
      </c>
      <c r="H10" s="13">
        <v>18142</v>
      </c>
      <c r="I10" s="13">
        <v>3680</v>
      </c>
      <c r="J10" s="13">
        <v>11875</v>
      </c>
      <c r="K10" s="11">
        <f>SUM(B10:J10)</f>
        <v>186696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75965</v>
      </c>
      <c r="C12" s="17">
        <f t="shared" si="3"/>
        <v>99224</v>
      </c>
      <c r="D12" s="17">
        <f t="shared" si="3"/>
        <v>110981</v>
      </c>
      <c r="E12" s="17">
        <f t="shared" si="3"/>
        <v>60401</v>
      </c>
      <c r="F12" s="17">
        <f t="shared" si="3"/>
        <v>96759</v>
      </c>
      <c r="G12" s="17">
        <f t="shared" si="3"/>
        <v>162837</v>
      </c>
      <c r="H12" s="17">
        <f t="shared" si="3"/>
        <v>59846</v>
      </c>
      <c r="I12" s="17">
        <f t="shared" si="3"/>
        <v>9588</v>
      </c>
      <c r="J12" s="17">
        <f t="shared" si="3"/>
        <v>45909</v>
      </c>
      <c r="K12" s="11">
        <f aca="true" t="shared" si="4" ref="K12:K27">SUM(B12:J12)</f>
        <v>721510</v>
      </c>
    </row>
    <row r="13" spans="1:13" ht="17.25" customHeight="1">
      <c r="A13" s="14" t="s">
        <v>20</v>
      </c>
      <c r="B13" s="13">
        <v>36532</v>
      </c>
      <c r="C13" s="13">
        <v>52401</v>
      </c>
      <c r="D13" s="13">
        <v>57234</v>
      </c>
      <c r="E13" s="13">
        <v>31547</v>
      </c>
      <c r="F13" s="13">
        <v>47360</v>
      </c>
      <c r="G13" s="13">
        <v>74408</v>
      </c>
      <c r="H13" s="13">
        <v>27330</v>
      </c>
      <c r="I13" s="13">
        <v>5355</v>
      </c>
      <c r="J13" s="13">
        <v>24042</v>
      </c>
      <c r="K13" s="11">
        <f t="shared" si="4"/>
        <v>356209</v>
      </c>
      <c r="L13" s="52"/>
      <c r="M13" s="53"/>
    </row>
    <row r="14" spans="1:12" ht="17.25" customHeight="1">
      <c r="A14" s="14" t="s">
        <v>21</v>
      </c>
      <c r="B14" s="13">
        <v>37196</v>
      </c>
      <c r="C14" s="13">
        <v>43851</v>
      </c>
      <c r="D14" s="13">
        <v>50764</v>
      </c>
      <c r="E14" s="13">
        <v>27083</v>
      </c>
      <c r="F14" s="13">
        <v>47034</v>
      </c>
      <c r="G14" s="13">
        <v>85168</v>
      </c>
      <c r="H14" s="13">
        <v>30404</v>
      </c>
      <c r="I14" s="13">
        <v>3921</v>
      </c>
      <c r="J14" s="13">
        <v>20838</v>
      </c>
      <c r="K14" s="11">
        <f t="shared" si="4"/>
        <v>346259</v>
      </c>
      <c r="L14" s="52"/>
    </row>
    <row r="15" spans="1:11" ht="17.25" customHeight="1">
      <c r="A15" s="14" t="s">
        <v>22</v>
      </c>
      <c r="B15" s="13">
        <v>2237</v>
      </c>
      <c r="C15" s="13">
        <v>2972</v>
      </c>
      <c r="D15" s="13">
        <v>2983</v>
      </c>
      <c r="E15" s="13">
        <v>1771</v>
      </c>
      <c r="F15" s="13">
        <v>2365</v>
      </c>
      <c r="G15" s="13">
        <v>3261</v>
      </c>
      <c r="H15" s="13">
        <v>2112</v>
      </c>
      <c r="I15" s="13">
        <v>312</v>
      </c>
      <c r="J15" s="13">
        <v>1029</v>
      </c>
      <c r="K15" s="11">
        <f t="shared" si="4"/>
        <v>19042</v>
      </c>
    </row>
    <row r="16" spans="1:11" ht="17.25" customHeight="1">
      <c r="A16" s="15" t="s">
        <v>99</v>
      </c>
      <c r="B16" s="13">
        <f>B17+B18+B19</f>
        <v>13363</v>
      </c>
      <c r="C16" s="13">
        <f aca="true" t="shared" si="5" ref="C16:J16">C17+C18+C19</f>
        <v>16020</v>
      </c>
      <c r="D16" s="13">
        <f t="shared" si="5"/>
        <v>16075</v>
      </c>
      <c r="E16" s="13">
        <f t="shared" si="5"/>
        <v>8835</v>
      </c>
      <c r="F16" s="13">
        <f t="shared" si="5"/>
        <v>15752</v>
      </c>
      <c r="G16" s="13">
        <f t="shared" si="5"/>
        <v>23105</v>
      </c>
      <c r="H16" s="13">
        <f t="shared" si="5"/>
        <v>7868</v>
      </c>
      <c r="I16" s="13">
        <f t="shared" si="5"/>
        <v>1597</v>
      </c>
      <c r="J16" s="13">
        <f t="shared" si="5"/>
        <v>7232</v>
      </c>
      <c r="K16" s="11">
        <f t="shared" si="4"/>
        <v>109847</v>
      </c>
    </row>
    <row r="17" spans="1:11" ht="17.25" customHeight="1">
      <c r="A17" s="14" t="s">
        <v>100</v>
      </c>
      <c r="B17" s="13">
        <v>3894</v>
      </c>
      <c r="C17" s="13">
        <v>5127</v>
      </c>
      <c r="D17" s="13">
        <v>5294</v>
      </c>
      <c r="E17" s="13">
        <v>3017</v>
      </c>
      <c r="F17" s="13">
        <v>5345</v>
      </c>
      <c r="G17" s="13">
        <v>7897</v>
      </c>
      <c r="H17" s="13">
        <v>2888</v>
      </c>
      <c r="I17" s="13">
        <v>582</v>
      </c>
      <c r="J17" s="13">
        <v>2154</v>
      </c>
      <c r="K17" s="11">
        <f t="shared" si="4"/>
        <v>36198</v>
      </c>
    </row>
    <row r="18" spans="1:11" ht="17.25" customHeight="1">
      <c r="A18" s="14" t="s">
        <v>101</v>
      </c>
      <c r="B18" s="13">
        <v>903</v>
      </c>
      <c r="C18" s="13">
        <v>974</v>
      </c>
      <c r="D18" s="13">
        <v>1259</v>
      </c>
      <c r="E18" s="13">
        <v>742</v>
      </c>
      <c r="F18" s="13">
        <v>1285</v>
      </c>
      <c r="G18" s="13">
        <v>2776</v>
      </c>
      <c r="H18" s="13">
        <v>752</v>
      </c>
      <c r="I18" s="13">
        <v>110</v>
      </c>
      <c r="J18" s="13">
        <v>617</v>
      </c>
      <c r="K18" s="11">
        <f t="shared" si="4"/>
        <v>9418</v>
      </c>
    </row>
    <row r="19" spans="1:11" ht="17.25" customHeight="1">
      <c r="A19" s="14" t="s">
        <v>102</v>
      </c>
      <c r="B19" s="13">
        <v>8566</v>
      </c>
      <c r="C19" s="13">
        <v>9919</v>
      </c>
      <c r="D19" s="13">
        <v>9522</v>
      </c>
      <c r="E19" s="13">
        <v>5076</v>
      </c>
      <c r="F19" s="13">
        <v>9122</v>
      </c>
      <c r="G19" s="13">
        <v>12432</v>
      </c>
      <c r="H19" s="13">
        <v>4228</v>
      </c>
      <c r="I19" s="13">
        <v>905</v>
      </c>
      <c r="J19" s="13">
        <v>4461</v>
      </c>
      <c r="K19" s="11">
        <f t="shared" si="4"/>
        <v>64231</v>
      </c>
    </row>
    <row r="20" spans="1:11" ht="17.25" customHeight="1">
      <c r="A20" s="16" t="s">
        <v>23</v>
      </c>
      <c r="B20" s="11">
        <f>+B21+B22+B23</f>
        <v>61169</v>
      </c>
      <c r="C20" s="11">
        <f aca="true" t="shared" si="6" ref="C20:J20">+C21+C22+C23</f>
        <v>62945</v>
      </c>
      <c r="D20" s="11">
        <f t="shared" si="6"/>
        <v>82566</v>
      </c>
      <c r="E20" s="11">
        <f t="shared" si="6"/>
        <v>40616</v>
      </c>
      <c r="F20" s="11">
        <f t="shared" si="6"/>
        <v>86962</v>
      </c>
      <c r="G20" s="11">
        <f t="shared" si="6"/>
        <v>150585</v>
      </c>
      <c r="H20" s="11">
        <f t="shared" si="6"/>
        <v>39320</v>
      </c>
      <c r="I20" s="11">
        <f t="shared" si="6"/>
        <v>8231</v>
      </c>
      <c r="J20" s="11">
        <f t="shared" si="6"/>
        <v>31426</v>
      </c>
      <c r="K20" s="11">
        <f t="shared" si="4"/>
        <v>563820</v>
      </c>
    </row>
    <row r="21" spans="1:12" ht="17.25" customHeight="1">
      <c r="A21" s="12" t="s">
        <v>24</v>
      </c>
      <c r="B21" s="13">
        <v>34668</v>
      </c>
      <c r="C21" s="13">
        <v>38651</v>
      </c>
      <c r="D21" s="13">
        <v>50365</v>
      </c>
      <c r="E21" s="13">
        <v>25326</v>
      </c>
      <c r="F21" s="13">
        <v>49964</v>
      </c>
      <c r="G21" s="13">
        <v>77897</v>
      </c>
      <c r="H21" s="13">
        <v>22565</v>
      </c>
      <c r="I21" s="13">
        <v>5416</v>
      </c>
      <c r="J21" s="13">
        <v>18901</v>
      </c>
      <c r="K21" s="11">
        <f t="shared" si="4"/>
        <v>323753</v>
      </c>
      <c r="L21" s="52"/>
    </row>
    <row r="22" spans="1:12" ht="17.25" customHeight="1">
      <c r="A22" s="12" t="s">
        <v>25</v>
      </c>
      <c r="B22" s="13">
        <v>25301</v>
      </c>
      <c r="C22" s="13">
        <v>23029</v>
      </c>
      <c r="D22" s="13">
        <v>30740</v>
      </c>
      <c r="E22" s="13">
        <v>14559</v>
      </c>
      <c r="F22" s="13">
        <v>35698</v>
      </c>
      <c r="G22" s="13">
        <v>70746</v>
      </c>
      <c r="H22" s="13">
        <v>15999</v>
      </c>
      <c r="I22" s="13">
        <v>2671</v>
      </c>
      <c r="J22" s="13">
        <v>12006</v>
      </c>
      <c r="K22" s="11">
        <f t="shared" si="4"/>
        <v>230749</v>
      </c>
      <c r="L22" s="52"/>
    </row>
    <row r="23" spans="1:11" ht="17.25" customHeight="1">
      <c r="A23" s="12" t="s">
        <v>26</v>
      </c>
      <c r="B23" s="13">
        <v>1200</v>
      </c>
      <c r="C23" s="13">
        <v>1265</v>
      </c>
      <c r="D23" s="13">
        <v>1461</v>
      </c>
      <c r="E23" s="13">
        <v>731</v>
      </c>
      <c r="F23" s="13">
        <v>1300</v>
      </c>
      <c r="G23" s="13">
        <v>1942</v>
      </c>
      <c r="H23" s="13">
        <v>756</v>
      </c>
      <c r="I23" s="13">
        <v>144</v>
      </c>
      <c r="J23" s="13">
        <v>519</v>
      </c>
      <c r="K23" s="11">
        <f t="shared" si="4"/>
        <v>9318</v>
      </c>
    </row>
    <row r="24" spans="1:11" ht="17.25" customHeight="1">
      <c r="A24" s="16" t="s">
        <v>27</v>
      </c>
      <c r="B24" s="13">
        <v>21473</v>
      </c>
      <c r="C24" s="13">
        <v>31487</v>
      </c>
      <c r="D24" s="13">
        <v>37941</v>
      </c>
      <c r="E24" s="13">
        <v>19471</v>
      </c>
      <c r="F24" s="13">
        <v>27813</v>
      </c>
      <c r="G24" s="13">
        <v>31883</v>
      </c>
      <c r="H24" s="13">
        <v>11770</v>
      </c>
      <c r="I24" s="13">
        <v>5363</v>
      </c>
      <c r="J24" s="13">
        <v>17809</v>
      </c>
      <c r="K24" s="11">
        <f t="shared" si="4"/>
        <v>205010</v>
      </c>
    </row>
    <row r="25" spans="1:12" ht="17.25" customHeight="1">
      <c r="A25" s="12" t="s">
        <v>28</v>
      </c>
      <c r="B25" s="13">
        <v>13743</v>
      </c>
      <c r="C25" s="13">
        <v>20152</v>
      </c>
      <c r="D25" s="13">
        <v>24282</v>
      </c>
      <c r="E25" s="13">
        <v>12461</v>
      </c>
      <c r="F25" s="13">
        <v>17800</v>
      </c>
      <c r="G25" s="13">
        <v>20405</v>
      </c>
      <c r="H25" s="13">
        <v>7533</v>
      </c>
      <c r="I25" s="13">
        <v>3432</v>
      </c>
      <c r="J25" s="13">
        <v>11398</v>
      </c>
      <c r="K25" s="11">
        <f t="shared" si="4"/>
        <v>131206</v>
      </c>
      <c r="L25" s="52"/>
    </row>
    <row r="26" spans="1:12" ht="17.25" customHeight="1">
      <c r="A26" s="12" t="s">
        <v>29</v>
      </c>
      <c r="B26" s="13">
        <v>7730</v>
      </c>
      <c r="C26" s="13">
        <v>11335</v>
      </c>
      <c r="D26" s="13">
        <v>13659</v>
      </c>
      <c r="E26" s="13">
        <v>7010</v>
      </c>
      <c r="F26" s="13">
        <v>10013</v>
      </c>
      <c r="G26" s="13">
        <v>11478</v>
      </c>
      <c r="H26" s="13">
        <v>4237</v>
      </c>
      <c r="I26" s="13">
        <v>1931</v>
      </c>
      <c r="J26" s="13">
        <v>6411</v>
      </c>
      <c r="K26" s="11">
        <f t="shared" si="4"/>
        <v>73804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705</v>
      </c>
      <c r="I27" s="11">
        <v>0</v>
      </c>
      <c r="J27" s="11">
        <v>0</v>
      </c>
      <c r="K27" s="11">
        <f t="shared" si="4"/>
        <v>705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27779.96</v>
      </c>
      <c r="I35" s="19">
        <v>0</v>
      </c>
      <c r="J35" s="19">
        <v>0</v>
      </c>
      <c r="K35" s="23">
        <f>SUM(B35:J35)</f>
        <v>27779.96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520297.67</v>
      </c>
      <c r="C47" s="22">
        <f aca="true" t="shared" si="11" ref="C47:H47">+C48+C56</f>
        <v>737236.07</v>
      </c>
      <c r="D47" s="22">
        <f t="shared" si="11"/>
        <v>953720.2</v>
      </c>
      <c r="E47" s="22">
        <f t="shared" si="11"/>
        <v>437185.53</v>
      </c>
      <c r="F47" s="22">
        <f t="shared" si="11"/>
        <v>709938.9</v>
      </c>
      <c r="G47" s="22">
        <f t="shared" si="11"/>
        <v>963899.52</v>
      </c>
      <c r="H47" s="22">
        <f t="shared" si="11"/>
        <v>420578</v>
      </c>
      <c r="I47" s="22">
        <f>+I48+I56</f>
        <v>137068.44</v>
      </c>
      <c r="J47" s="22">
        <f>+J48+J56</f>
        <v>339192.41000000003</v>
      </c>
      <c r="K47" s="22">
        <f>SUM(B47:J47)</f>
        <v>5219116.74</v>
      </c>
    </row>
    <row r="48" spans="1:11" ht="17.25" customHeight="1">
      <c r="A48" s="16" t="s">
        <v>46</v>
      </c>
      <c r="B48" s="23">
        <f>SUM(B49:B55)</f>
        <v>502918.33999999997</v>
      </c>
      <c r="C48" s="23">
        <f aca="true" t="shared" si="12" ref="C48:H48">SUM(C49:C55)</f>
        <v>715101.38</v>
      </c>
      <c r="D48" s="23">
        <f t="shared" si="12"/>
        <v>928443.51</v>
      </c>
      <c r="E48" s="23">
        <f t="shared" si="12"/>
        <v>416287.05000000005</v>
      </c>
      <c r="F48" s="23">
        <f t="shared" si="12"/>
        <v>688067.0700000001</v>
      </c>
      <c r="G48" s="23">
        <f t="shared" si="12"/>
        <v>936114.99</v>
      </c>
      <c r="H48" s="23">
        <f t="shared" si="12"/>
        <v>402023.97</v>
      </c>
      <c r="I48" s="23">
        <f>SUM(I49:I55)</f>
        <v>137068.44</v>
      </c>
      <c r="J48" s="23">
        <f>SUM(J49:J55)</f>
        <v>326232.88</v>
      </c>
      <c r="K48" s="23">
        <f aca="true" t="shared" si="13" ref="K48:K56">SUM(B48:J48)</f>
        <v>5052257.630000001</v>
      </c>
    </row>
    <row r="49" spans="1:11" ht="17.25" customHeight="1">
      <c r="A49" s="34" t="s">
        <v>47</v>
      </c>
      <c r="B49" s="23">
        <f aca="true" t="shared" si="14" ref="B49:H49">ROUND(B30*B7,2)</f>
        <v>499757.05</v>
      </c>
      <c r="C49" s="23">
        <f t="shared" si="14"/>
        <v>708935.68</v>
      </c>
      <c r="D49" s="23">
        <f t="shared" si="14"/>
        <v>923833.81</v>
      </c>
      <c r="E49" s="23">
        <f t="shared" si="14"/>
        <v>413514.31</v>
      </c>
      <c r="F49" s="23">
        <f t="shared" si="14"/>
        <v>684050.17</v>
      </c>
      <c r="G49" s="23">
        <f t="shared" si="14"/>
        <v>930399.19</v>
      </c>
      <c r="H49" s="23">
        <f t="shared" si="14"/>
        <v>371162.16</v>
      </c>
      <c r="I49" s="23">
        <f>ROUND(I30*I7,2)</f>
        <v>136002.72</v>
      </c>
      <c r="J49" s="23">
        <f>ROUND(J30*J7,2)</f>
        <v>324015.84</v>
      </c>
      <c r="K49" s="23">
        <f t="shared" si="13"/>
        <v>4991670.93</v>
      </c>
    </row>
    <row r="50" spans="1:11" ht="17.25" customHeight="1">
      <c r="A50" s="34" t="s">
        <v>48</v>
      </c>
      <c r="B50" s="19">
        <v>0</v>
      </c>
      <c r="C50" s="23">
        <f>ROUND(C31*C7,2)</f>
        <v>1575.83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1575.83</v>
      </c>
    </row>
    <row r="51" spans="1:11" ht="17.25" customHeight="1">
      <c r="A51" s="68" t="s">
        <v>110</v>
      </c>
      <c r="B51" s="69">
        <f>ROUND(B32*B7,2)</f>
        <v>-930.39</v>
      </c>
      <c r="C51" s="69">
        <f>ROUND(C32*C7,2)</f>
        <v>-1183.85</v>
      </c>
      <c r="D51" s="69">
        <f aca="true" t="shared" si="15" ref="D51:J51">ROUND(D32*D7,2)</f>
        <v>-1395.14</v>
      </c>
      <c r="E51" s="69">
        <f t="shared" si="15"/>
        <v>-672.66</v>
      </c>
      <c r="F51" s="69">
        <f t="shared" si="15"/>
        <v>-1174.74</v>
      </c>
      <c r="G51" s="69">
        <f t="shared" si="15"/>
        <v>-1543.08</v>
      </c>
      <c r="H51" s="69">
        <f t="shared" si="15"/>
        <v>-633.19</v>
      </c>
      <c r="I51" s="69">
        <f t="shared" si="15"/>
        <v>0</v>
      </c>
      <c r="J51" s="69">
        <f t="shared" si="15"/>
        <v>0</v>
      </c>
      <c r="K51" s="69">
        <f>SUM(B51:J51)</f>
        <v>-7533.049999999999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27779.96</v>
      </c>
      <c r="I53" s="31">
        <f>+I35</f>
        <v>0</v>
      </c>
      <c r="J53" s="31">
        <f>+J35</f>
        <v>0</v>
      </c>
      <c r="K53" s="23">
        <f t="shared" si="13"/>
        <v>27779.96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-76748.12</v>
      </c>
      <c r="C60" s="35">
        <f t="shared" si="16"/>
        <v>-112182.02</v>
      </c>
      <c r="D60" s="35">
        <f t="shared" si="16"/>
        <v>-111213.25</v>
      </c>
      <c r="E60" s="35">
        <f t="shared" si="16"/>
        <v>-64990.64</v>
      </c>
      <c r="F60" s="35">
        <f t="shared" si="16"/>
        <v>-80979.55</v>
      </c>
      <c r="G60" s="35">
        <f t="shared" si="16"/>
        <v>-95400</v>
      </c>
      <c r="H60" s="35">
        <f t="shared" si="16"/>
        <v>-63505.56</v>
      </c>
      <c r="I60" s="35">
        <f t="shared" si="16"/>
        <v>-16727.739999999998</v>
      </c>
      <c r="J60" s="35">
        <f t="shared" si="16"/>
        <v>-47634.04</v>
      </c>
      <c r="K60" s="35">
        <f>SUM(B60:J60)</f>
        <v>-669380.9200000002</v>
      </c>
    </row>
    <row r="61" spans="1:11" ht="18.75" customHeight="1">
      <c r="A61" s="16" t="s">
        <v>78</v>
      </c>
      <c r="B61" s="35">
        <f aca="true" t="shared" si="17" ref="B61:J61">B62+B63+B64+B65+B66+B67</f>
        <v>-76517</v>
      </c>
      <c r="C61" s="35">
        <f t="shared" si="17"/>
        <v>-111744.5</v>
      </c>
      <c r="D61" s="35">
        <f t="shared" si="17"/>
        <v>-110127.5</v>
      </c>
      <c r="E61" s="35">
        <f t="shared" si="17"/>
        <v>-61362</v>
      </c>
      <c r="F61" s="35">
        <f t="shared" si="17"/>
        <v>-80363.5</v>
      </c>
      <c r="G61" s="35">
        <f t="shared" si="17"/>
        <v>-95382</v>
      </c>
      <c r="H61" s="35">
        <f t="shared" si="17"/>
        <v>-63497</v>
      </c>
      <c r="I61" s="35">
        <f t="shared" si="17"/>
        <v>-12880</v>
      </c>
      <c r="J61" s="35">
        <f t="shared" si="17"/>
        <v>-41562.5</v>
      </c>
      <c r="K61" s="35">
        <f aca="true" t="shared" si="18" ref="K61:K94">SUM(B61:J61)</f>
        <v>-653436</v>
      </c>
    </row>
    <row r="62" spans="1:11" ht="18.75" customHeight="1">
      <c r="A62" s="12" t="s">
        <v>79</v>
      </c>
      <c r="B62" s="35">
        <f>-ROUND(B9*$D$3,2)</f>
        <v>-76517</v>
      </c>
      <c r="C62" s="35">
        <f aca="true" t="shared" si="19" ref="C62:J62">-ROUND(C9*$D$3,2)</f>
        <v>-111744.5</v>
      </c>
      <c r="D62" s="35">
        <f t="shared" si="19"/>
        <v>-110127.5</v>
      </c>
      <c r="E62" s="35">
        <f t="shared" si="19"/>
        <v>-61362</v>
      </c>
      <c r="F62" s="35">
        <f t="shared" si="19"/>
        <v>-80363.5</v>
      </c>
      <c r="G62" s="35">
        <f t="shared" si="19"/>
        <v>-95382</v>
      </c>
      <c r="H62" s="35">
        <f t="shared" si="19"/>
        <v>-63497</v>
      </c>
      <c r="I62" s="35">
        <f t="shared" si="19"/>
        <v>-12880</v>
      </c>
      <c r="J62" s="35">
        <f t="shared" si="19"/>
        <v>-41562.5</v>
      </c>
      <c r="K62" s="35">
        <f t="shared" si="18"/>
        <v>-653436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-1085.75</v>
      </c>
      <c r="E68" s="35">
        <f t="shared" si="20"/>
        <v>-3628.64</v>
      </c>
      <c r="F68" s="35">
        <f t="shared" si="20"/>
        <v>-616.05</v>
      </c>
      <c r="G68" s="35">
        <f t="shared" si="20"/>
        <v>-18</v>
      </c>
      <c r="H68" s="35">
        <f t="shared" si="20"/>
        <v>-8.56</v>
      </c>
      <c r="I68" s="35">
        <f t="shared" si="20"/>
        <v>-3847.74</v>
      </c>
      <c r="J68" s="35">
        <f t="shared" si="20"/>
        <v>-6071.54</v>
      </c>
      <c r="K68" s="35">
        <f t="shared" si="18"/>
        <v>-15944.920000000002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-3628.64</v>
      </c>
      <c r="F92" s="19">
        <v>0</v>
      </c>
      <c r="G92" s="19">
        <v>0</v>
      </c>
      <c r="H92" s="19">
        <v>0</v>
      </c>
      <c r="I92" s="48">
        <v>-1727.06</v>
      </c>
      <c r="J92" s="48">
        <v>-6071.54</v>
      </c>
      <c r="K92" s="48">
        <f t="shared" si="18"/>
        <v>-11427.24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443549.55</v>
      </c>
      <c r="C97" s="24">
        <f t="shared" si="21"/>
        <v>625054.0499999999</v>
      </c>
      <c r="D97" s="24">
        <f t="shared" si="21"/>
        <v>842506.95</v>
      </c>
      <c r="E97" s="24">
        <f t="shared" si="21"/>
        <v>372194.89</v>
      </c>
      <c r="F97" s="24">
        <f t="shared" si="21"/>
        <v>628959.35</v>
      </c>
      <c r="G97" s="24">
        <f t="shared" si="21"/>
        <v>868499.52</v>
      </c>
      <c r="H97" s="24">
        <f t="shared" si="21"/>
        <v>357072.43999999994</v>
      </c>
      <c r="I97" s="24">
        <f>+I98+I99</f>
        <v>120340.7</v>
      </c>
      <c r="J97" s="24">
        <f>+J98+J99</f>
        <v>291558.37000000005</v>
      </c>
      <c r="K97" s="48">
        <f>SUM(B97:J97)</f>
        <v>4549735.82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426170.22</v>
      </c>
      <c r="C98" s="24">
        <f t="shared" si="22"/>
        <v>602919.36</v>
      </c>
      <c r="D98" s="24">
        <f t="shared" si="22"/>
        <v>817230.26</v>
      </c>
      <c r="E98" s="24">
        <f t="shared" si="22"/>
        <v>351296.41000000003</v>
      </c>
      <c r="F98" s="24">
        <f t="shared" si="22"/>
        <v>607087.52</v>
      </c>
      <c r="G98" s="24">
        <f t="shared" si="22"/>
        <v>840714.99</v>
      </c>
      <c r="H98" s="24">
        <f t="shared" si="22"/>
        <v>338518.41</v>
      </c>
      <c r="I98" s="24">
        <f t="shared" si="22"/>
        <v>120340.7</v>
      </c>
      <c r="J98" s="24">
        <f t="shared" si="22"/>
        <v>278598.84</v>
      </c>
      <c r="K98" s="48">
        <f>SUM(B98:J98)</f>
        <v>4382876.71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4549735.83</v>
      </c>
      <c r="L105" s="54"/>
    </row>
    <row r="106" spans="1:11" ht="18.75" customHeight="1">
      <c r="A106" s="26" t="s">
        <v>74</v>
      </c>
      <c r="B106" s="27">
        <v>56267.32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56267.32</v>
      </c>
    </row>
    <row r="107" spans="1:11" ht="18.75" customHeight="1">
      <c r="A107" s="26" t="s">
        <v>75</v>
      </c>
      <c r="B107" s="27">
        <v>387282.23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387282.23</v>
      </c>
    </row>
    <row r="108" spans="1:11" ht="18.75" customHeight="1">
      <c r="A108" s="26" t="s">
        <v>76</v>
      </c>
      <c r="B108" s="40">
        <v>0</v>
      </c>
      <c r="C108" s="27">
        <f>+C97</f>
        <v>625054.0499999999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625054.0499999999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842506.95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842506.95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372194.89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372194.89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122692.11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122692.11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228701.51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228701.51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277565.74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277565.74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259592.77</v>
      </c>
      <c r="H114" s="40">
        <v>0</v>
      </c>
      <c r="I114" s="40">
        <v>0</v>
      </c>
      <c r="J114" s="40">
        <v>0</v>
      </c>
      <c r="K114" s="41">
        <f t="shared" si="24"/>
        <v>259592.77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25391.74</v>
      </c>
      <c r="H115" s="40">
        <v>0</v>
      </c>
      <c r="I115" s="40">
        <v>0</v>
      </c>
      <c r="J115" s="40">
        <v>0</v>
      </c>
      <c r="K115" s="41">
        <f t="shared" si="24"/>
        <v>25391.74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20694.02</v>
      </c>
      <c r="H116" s="40">
        <v>0</v>
      </c>
      <c r="I116" s="40">
        <v>0</v>
      </c>
      <c r="J116" s="40">
        <v>0</v>
      </c>
      <c r="K116" s="41">
        <f t="shared" si="24"/>
        <v>20694.02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124630.96</v>
      </c>
      <c r="H117" s="40">
        <v>0</v>
      </c>
      <c r="I117" s="40">
        <v>0</v>
      </c>
      <c r="J117" s="40">
        <v>0</v>
      </c>
      <c r="K117" s="41">
        <f t="shared" si="24"/>
        <v>124630.96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438190.03</v>
      </c>
      <c r="H118" s="40">
        <v>0</v>
      </c>
      <c r="I118" s="40">
        <v>0</v>
      </c>
      <c r="J118" s="40">
        <v>0</v>
      </c>
      <c r="K118" s="41">
        <f t="shared" si="24"/>
        <v>438190.03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129340.05</v>
      </c>
      <c r="I119" s="40">
        <v>0</v>
      </c>
      <c r="J119" s="40">
        <v>0</v>
      </c>
      <c r="K119" s="41">
        <f t="shared" si="24"/>
        <v>129340.05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227732.39</v>
      </c>
      <c r="I120" s="40">
        <v>0</v>
      </c>
      <c r="J120" s="40">
        <v>0</v>
      </c>
      <c r="K120" s="41">
        <f t="shared" si="24"/>
        <v>227732.39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120340.7</v>
      </c>
      <c r="J121" s="40">
        <v>0</v>
      </c>
      <c r="K121" s="41">
        <f t="shared" si="24"/>
        <v>120340.7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291558.37</v>
      </c>
      <c r="K122" s="44">
        <f t="shared" si="24"/>
        <v>291558.37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2015-07-23T17:36:23Z</dcterms:modified>
  <cp:category/>
  <cp:version/>
  <cp:contentType/>
  <cp:contentStatus/>
</cp:coreProperties>
</file>