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<sst xmlns="http://schemas.openxmlformats.org/spreadsheetml/2006/main" count="126" uniqueCount="126">
  <si>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</si>
  <si>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</si>
  <si>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</si>
  <si>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</si>
  <si>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</si>
  <si>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</si>
  <si>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</si>
  <si>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</si>
  <si>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</si>
  <si>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</si>
  <si>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</si>
  <si>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</si>
  <si>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</si>
  <si>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</si>
  <si>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</si>
  <si>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</si>
  <si>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</si>
  <si>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</si>
  <si>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</si>
  <si>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</si>
  <si>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</si>
  <si>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</si>
  <si>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</si>
  <si>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</si>
  <si>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</si>
  <si>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</si>
  <si>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</si>
  <si>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</si>
  <si>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</si>
  <si>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</si>
  <si>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</si>
  <si>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</si>
  <si>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</si>
  <si>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</si>
  <si>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</si>
  <si>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</si>
  <si>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</si>
  <si>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</si>
  <si>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</si>
  <si>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</si>
  <si>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</si>
  <si>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</si>
  <si>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</si>
  <si>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</si>
  <si>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</si>
  <si>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</si>
  <si>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</si>
  <si>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</si>
  <si>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</si>
  <si>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</si>
  <si>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</si>
  <si>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</si>
  <si>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</si>
  <si>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</si>
  <si>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</si>
  <si>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</si>
  <si>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</si>
  <si>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</si>
  <si>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</si>
  <si>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</si>
  <si>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</si>
  <si>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</si>
  <si>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</si>
  <si>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</si>
  <si>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</si>
  <si>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</si>
  <si>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</si>
  <si>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</si>
  <si>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</si>
  <si>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</si>
  <si>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</si>
  <si>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</si>
  <si>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</si>
  <si>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</si>
  <si>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</si>
  <si>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</si>
  <si>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</si>
  <si>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</si>
  <si>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</si>
  <si>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</si>
  <si>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</si>
  <si>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</si>
  <si>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</si>
  <si>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</si>
  <si>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</si>
  <si>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</si>
  <si>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</si>
  <si>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</si>
  <si>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</si>
  <si>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</si>
  <si>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</si>
  <si>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</si>
  <si>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</si>
  <si>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</si>
  <si>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</si>
  <si>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</si>
  <si>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</si>
  <si>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</si>
  <si>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</si>
  <si>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</si>
  <si>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</si>
  <si>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</si>
  <si>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</si>
  <si>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</si>
  <si>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</si>
  <si>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</si>
  <si>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</si>
  <si>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</si>
  <si>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</si>
  <si>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</si>
  <si>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</si>
  <si>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</si>
  <si>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</si>
  <si>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</si>
  <si>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</si>
  <si>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</si>
  <si>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</si>
  <si>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</si>
  <si>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</si>
  <si>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</si>
  <si>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</si>
  <si>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</si>
  <si>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</si>
  <si>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</si>
  <si>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</si>
  <si>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18/07/15 - VENCIMENTO 24/07/15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</si>
</sst>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324716</v>
      </c>
      <c r="C7" s="9">
        <f t="shared" si="0"/>
        <v>420137</v>
      </c>
      <c r="D7" s="9">
        <f t="shared" si="0"/>
        <v>475873</v>
      </c>
      <c r="E7" s="9">
        <f t="shared" si="0"/>
        <v>266854</v>
      </c>
      <c r="F7" s="9">
        <f t="shared" si="0"/>
        <v>406042</v>
      </c>
      <c r="G7" s="9">
        <f t="shared" si="0"/>
        <v>638643</v>
      </c>
      <c r="H7" s="9">
        <f t="shared" si="0"/>
        <v>256048</v>
      </c>
      <c r="I7" s="9">
        <f t="shared" si="0"/>
        <v>57976</v>
      </c>
      <c r="J7" s="9">
        <f t="shared" si="0"/>
        <v>185419</v>
      </c>
      <c r="K7" s="9">
        <f t="shared" si="0"/>
        <v>3031708</v>
      </c>
      <c r="L7" s="52"/>
    </row>
    <row r="8" spans="1:11" ht="17.25" customHeight="1">
      <c r="A8" s="10" t="s">
        <v>103</v>
      </c>
      <c r="B8" s="11">
        <f>B9+B12+B16</f>
        <v>189273</v>
      </c>
      <c r="C8" s="11">
        <f aca="true" t="shared" si="1" ref="C8:J8">C9+C12+C16</f>
        <v>256951</v>
      </c>
      <c r="D8" s="11">
        <f t="shared" si="1"/>
        <v>275255</v>
      </c>
      <c r="E8" s="11">
        <f t="shared" si="1"/>
        <v>161376</v>
      </c>
      <c r="F8" s="11">
        <f t="shared" si="1"/>
        <v>228488</v>
      </c>
      <c r="G8" s="11">
        <f t="shared" si="1"/>
        <v>352493</v>
      </c>
      <c r="H8" s="11">
        <f t="shared" si="1"/>
        <v>160670</v>
      </c>
      <c r="I8" s="11">
        <f t="shared" si="1"/>
        <v>31427</v>
      </c>
      <c r="J8" s="11">
        <f t="shared" si="1"/>
        <v>106889</v>
      </c>
      <c r="K8" s="11">
        <f>SUM(B8:J8)</f>
        <v>1762822</v>
      </c>
    </row>
    <row r="9" spans="1:11" ht="17.25" customHeight="1">
      <c r="A9" s="15" t="s">
        <v>17</v>
      </c>
      <c r="B9" s="13">
        <f>+B10+B11</f>
        <v>30240</v>
      </c>
      <c r="C9" s="13">
        <f aca="true" t="shared" si="2" ref="C9:J9">+C10+C11</f>
        <v>46809</v>
      </c>
      <c r="D9" s="13">
        <f t="shared" si="2"/>
        <v>43976</v>
      </c>
      <c r="E9" s="13">
        <f t="shared" si="2"/>
        <v>27807</v>
      </c>
      <c r="F9" s="13">
        <f t="shared" si="2"/>
        <v>31365</v>
      </c>
      <c r="G9" s="13">
        <f t="shared" si="2"/>
        <v>36157</v>
      </c>
      <c r="H9" s="13">
        <f t="shared" si="2"/>
        <v>30446</v>
      </c>
      <c r="I9" s="13">
        <f t="shared" si="2"/>
        <v>6563</v>
      </c>
      <c r="J9" s="13">
        <f t="shared" si="2"/>
        <v>15490</v>
      </c>
      <c r="K9" s="11">
        <f>SUM(B9:J9)</f>
        <v>268853</v>
      </c>
    </row>
    <row r="10" spans="1:11" ht="17.25" customHeight="1">
      <c r="A10" s="29" t="s">
        <v>18</v>
      </c>
      <c r="B10" s="13">
        <v>30240</v>
      </c>
      <c r="C10" s="13">
        <v>46809</v>
      </c>
      <c r="D10" s="13">
        <v>43976</v>
      </c>
      <c r="E10" s="13">
        <v>27807</v>
      </c>
      <c r="F10" s="13">
        <v>31365</v>
      </c>
      <c r="G10" s="13">
        <v>36157</v>
      </c>
      <c r="H10" s="13">
        <v>30446</v>
      </c>
      <c r="I10" s="13">
        <v>6563</v>
      </c>
      <c r="J10" s="13">
        <v>15490</v>
      </c>
      <c r="K10" s="11">
        <f>SUM(B10:J10)</f>
        <v>268853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136969</v>
      </c>
      <c r="C12" s="17">
        <f t="shared" si="3"/>
        <v>182579</v>
      </c>
      <c r="D12" s="17">
        <f t="shared" si="3"/>
        <v>202771</v>
      </c>
      <c r="E12" s="17">
        <f t="shared" si="3"/>
        <v>117758</v>
      </c>
      <c r="F12" s="17">
        <f t="shared" si="3"/>
        <v>171511</v>
      </c>
      <c r="G12" s="17">
        <f t="shared" si="3"/>
        <v>278332</v>
      </c>
      <c r="H12" s="17">
        <f t="shared" si="3"/>
        <v>115934</v>
      </c>
      <c r="I12" s="17">
        <f t="shared" si="3"/>
        <v>21538</v>
      </c>
      <c r="J12" s="17">
        <f t="shared" si="3"/>
        <v>79613</v>
      </c>
      <c r="K12" s="11">
        <f aca="true" t="shared" si="4" ref="K12:K27">SUM(B12:J12)</f>
        <v>1307005</v>
      </c>
    </row>
    <row r="13" spans="1:13" ht="17.25" customHeight="1">
      <c r="A13" s="14" t="s">
        <v>20</v>
      </c>
      <c r="B13" s="13">
        <v>68561</v>
      </c>
      <c r="C13" s="13">
        <v>98275</v>
      </c>
      <c r="D13" s="13">
        <v>109644</v>
      </c>
      <c r="E13" s="13">
        <v>63138</v>
      </c>
      <c r="F13" s="13">
        <v>88601</v>
      </c>
      <c r="G13" s="13">
        <v>133660</v>
      </c>
      <c r="H13" s="13">
        <v>56237</v>
      </c>
      <c r="I13" s="13">
        <v>12567</v>
      </c>
      <c r="J13" s="13">
        <v>43097</v>
      </c>
      <c r="K13" s="11">
        <f t="shared" si="4"/>
        <v>673780</v>
      </c>
      <c r="L13" s="52"/>
      <c r="M13" s="53"/>
    </row>
    <row r="14" spans="1:12" ht="17.25" customHeight="1">
      <c r="A14" s="14" t="s">
        <v>21</v>
      </c>
      <c r="B14" s="13">
        <v>64661</v>
      </c>
      <c r="C14" s="13">
        <v>78811</v>
      </c>
      <c r="D14" s="13">
        <v>87834</v>
      </c>
      <c r="E14" s="13">
        <v>51374</v>
      </c>
      <c r="F14" s="13">
        <v>78969</v>
      </c>
      <c r="G14" s="13">
        <v>139256</v>
      </c>
      <c r="H14" s="13">
        <v>55959</v>
      </c>
      <c r="I14" s="13">
        <v>8300</v>
      </c>
      <c r="J14" s="13">
        <v>34698</v>
      </c>
      <c r="K14" s="11">
        <f t="shared" si="4"/>
        <v>599862</v>
      </c>
      <c r="L14" s="52"/>
    </row>
    <row r="15" spans="1:11" ht="17.25" customHeight="1">
      <c r="A15" s="14" t="s">
        <v>22</v>
      </c>
      <c r="B15" s="13">
        <v>3747</v>
      </c>
      <c r="C15" s="13">
        <v>5493</v>
      </c>
      <c r="D15" s="13">
        <v>5293</v>
      </c>
      <c r="E15" s="13">
        <v>3246</v>
      </c>
      <c r="F15" s="13">
        <v>3941</v>
      </c>
      <c r="G15" s="13">
        <v>5416</v>
      </c>
      <c r="H15" s="13">
        <v>3738</v>
      </c>
      <c r="I15" s="13">
        <v>671</v>
      </c>
      <c r="J15" s="13">
        <v>1818</v>
      </c>
      <c r="K15" s="11">
        <f t="shared" si="4"/>
        <v>33363</v>
      </c>
    </row>
    <row r="16" spans="1:11" ht="17.25" customHeight="1">
      <c r="A16" s="15" t="s">
        <v>99</v>
      </c>
      <c r="B16" s="13">
        <f>B17+B18+B19</f>
        <v>22064</v>
      </c>
      <c r="C16" s="13">
        <f aca="true" t="shared" si="5" ref="C16:J16">C17+C18+C19</f>
        <v>27563</v>
      </c>
      <c r="D16" s="13">
        <f t="shared" si="5"/>
        <v>28508</v>
      </c>
      <c r="E16" s="13">
        <f t="shared" si="5"/>
        <v>15811</v>
      </c>
      <c r="F16" s="13">
        <f t="shared" si="5"/>
        <v>25612</v>
      </c>
      <c r="G16" s="13">
        <f t="shared" si="5"/>
        <v>38004</v>
      </c>
      <c r="H16" s="13">
        <f t="shared" si="5"/>
        <v>14290</v>
      </c>
      <c r="I16" s="13">
        <f t="shared" si="5"/>
        <v>3326</v>
      </c>
      <c r="J16" s="13">
        <f t="shared" si="5"/>
        <v>11786</v>
      </c>
      <c r="K16" s="11">
        <f t="shared" si="4"/>
        <v>186964</v>
      </c>
    </row>
    <row r="17" spans="1:11" ht="17.25" customHeight="1">
      <c r="A17" s="14" t="s">
        <v>100</v>
      </c>
      <c r="B17" s="13">
        <v>6370</v>
      </c>
      <c r="C17" s="13">
        <v>8827</v>
      </c>
      <c r="D17" s="13">
        <v>9135</v>
      </c>
      <c r="E17" s="13">
        <v>5482</v>
      </c>
      <c r="F17" s="13">
        <v>8638</v>
      </c>
      <c r="G17" s="13">
        <v>12996</v>
      </c>
      <c r="H17" s="13">
        <v>5168</v>
      </c>
      <c r="I17" s="13">
        <v>1216</v>
      </c>
      <c r="J17" s="13">
        <v>3420</v>
      </c>
      <c r="K17" s="11">
        <f t="shared" si="4"/>
        <v>61252</v>
      </c>
    </row>
    <row r="18" spans="1:11" ht="17.25" customHeight="1">
      <c r="A18" s="14" t="s">
        <v>101</v>
      </c>
      <c r="B18" s="13">
        <v>1726</v>
      </c>
      <c r="C18" s="13">
        <v>1731</v>
      </c>
      <c r="D18" s="13">
        <v>2452</v>
      </c>
      <c r="E18" s="13">
        <v>1478</v>
      </c>
      <c r="F18" s="13">
        <v>2307</v>
      </c>
      <c r="G18" s="13">
        <v>4614</v>
      </c>
      <c r="H18" s="13">
        <v>1286</v>
      </c>
      <c r="I18" s="13">
        <v>232</v>
      </c>
      <c r="J18" s="13">
        <v>1092</v>
      </c>
      <c r="K18" s="11">
        <f t="shared" si="4"/>
        <v>16918</v>
      </c>
    </row>
    <row r="19" spans="1:11" ht="17.25" customHeight="1">
      <c r="A19" s="14" t="s">
        <v>102</v>
      </c>
      <c r="B19" s="13">
        <v>13968</v>
      </c>
      <c r="C19" s="13">
        <v>17005</v>
      </c>
      <c r="D19" s="13">
        <v>16921</v>
      </c>
      <c r="E19" s="13">
        <v>8851</v>
      </c>
      <c r="F19" s="13">
        <v>14667</v>
      </c>
      <c r="G19" s="13">
        <v>20394</v>
      </c>
      <c r="H19" s="13">
        <v>7836</v>
      </c>
      <c r="I19" s="13">
        <v>1878</v>
      </c>
      <c r="J19" s="13">
        <v>7274</v>
      </c>
      <c r="K19" s="11">
        <f t="shared" si="4"/>
        <v>108794</v>
      </c>
    </row>
    <row r="20" spans="1:11" ht="17.25" customHeight="1">
      <c r="A20" s="16" t="s">
        <v>23</v>
      </c>
      <c r="B20" s="11">
        <f>+B21+B22+B23</f>
        <v>102661</v>
      </c>
      <c r="C20" s="11">
        <f aca="true" t="shared" si="6" ref="C20:J20">+C21+C22+C23</f>
        <v>113554</v>
      </c>
      <c r="D20" s="11">
        <f t="shared" si="6"/>
        <v>142017</v>
      </c>
      <c r="E20" s="11">
        <f t="shared" si="6"/>
        <v>74490</v>
      </c>
      <c r="F20" s="11">
        <f t="shared" si="6"/>
        <v>137737</v>
      </c>
      <c r="G20" s="11">
        <f t="shared" si="6"/>
        <v>240757</v>
      </c>
      <c r="H20" s="11">
        <f t="shared" si="6"/>
        <v>72235</v>
      </c>
      <c r="I20" s="11">
        <f t="shared" si="6"/>
        <v>17140</v>
      </c>
      <c r="J20" s="11">
        <f t="shared" si="6"/>
        <v>52832</v>
      </c>
      <c r="K20" s="11">
        <f t="shared" si="4"/>
        <v>953423</v>
      </c>
    </row>
    <row r="21" spans="1:12" ht="17.25" customHeight="1">
      <c r="A21" s="12" t="s">
        <v>24</v>
      </c>
      <c r="B21" s="13">
        <v>56002</v>
      </c>
      <c r="C21" s="13">
        <v>68025</v>
      </c>
      <c r="D21" s="13">
        <v>83978</v>
      </c>
      <c r="E21" s="13">
        <v>43877</v>
      </c>
      <c r="F21" s="13">
        <v>76734</v>
      </c>
      <c r="G21" s="13">
        <v>121736</v>
      </c>
      <c r="H21" s="13">
        <v>39759</v>
      </c>
      <c r="I21" s="13">
        <v>10912</v>
      </c>
      <c r="J21" s="13">
        <v>30663</v>
      </c>
      <c r="K21" s="11">
        <f t="shared" si="4"/>
        <v>531686</v>
      </c>
      <c r="L21" s="52"/>
    </row>
    <row r="22" spans="1:12" ht="17.25" customHeight="1">
      <c r="A22" s="12" t="s">
        <v>25</v>
      </c>
      <c r="B22" s="13">
        <v>44625</v>
      </c>
      <c r="C22" s="13">
        <v>42983</v>
      </c>
      <c r="D22" s="13">
        <v>55145</v>
      </c>
      <c r="E22" s="13">
        <v>29120</v>
      </c>
      <c r="F22" s="13">
        <v>58674</v>
      </c>
      <c r="G22" s="13">
        <v>115533</v>
      </c>
      <c r="H22" s="13">
        <v>30958</v>
      </c>
      <c r="I22" s="13">
        <v>5891</v>
      </c>
      <c r="J22" s="13">
        <v>21249</v>
      </c>
      <c r="K22" s="11">
        <f t="shared" si="4"/>
        <v>404178</v>
      </c>
      <c r="L22" s="52"/>
    </row>
    <row r="23" spans="1:11" ht="17.25" customHeight="1">
      <c r="A23" s="12" t="s">
        <v>26</v>
      </c>
      <c r="B23" s="13">
        <v>2034</v>
      </c>
      <c r="C23" s="13">
        <v>2546</v>
      </c>
      <c r="D23" s="13">
        <v>2894</v>
      </c>
      <c r="E23" s="13">
        <v>1493</v>
      </c>
      <c r="F23" s="13">
        <v>2329</v>
      </c>
      <c r="G23" s="13">
        <v>3488</v>
      </c>
      <c r="H23" s="13">
        <v>1518</v>
      </c>
      <c r="I23" s="13">
        <v>337</v>
      </c>
      <c r="J23" s="13">
        <v>920</v>
      </c>
      <c r="K23" s="11">
        <f t="shared" si="4"/>
        <v>17559</v>
      </c>
    </row>
    <row r="24" spans="1:11" ht="17.25" customHeight="1">
      <c r="A24" s="16" t="s">
        <v>27</v>
      </c>
      <c r="B24" s="13">
        <v>32782</v>
      </c>
      <c r="C24" s="13">
        <v>49632</v>
      </c>
      <c r="D24" s="13">
        <v>58601</v>
      </c>
      <c r="E24" s="13">
        <v>30988</v>
      </c>
      <c r="F24" s="13">
        <v>39817</v>
      </c>
      <c r="G24" s="13">
        <v>45393</v>
      </c>
      <c r="H24" s="13">
        <v>21173</v>
      </c>
      <c r="I24" s="13">
        <v>9409</v>
      </c>
      <c r="J24" s="13">
        <v>25698</v>
      </c>
      <c r="K24" s="11">
        <f t="shared" si="4"/>
        <v>313493</v>
      </c>
    </row>
    <row r="25" spans="1:12" ht="17.25" customHeight="1">
      <c r="A25" s="12" t="s">
        <v>28</v>
      </c>
      <c r="B25" s="13">
        <v>20980</v>
      </c>
      <c r="C25" s="13">
        <v>31764</v>
      </c>
      <c r="D25" s="13">
        <v>37505</v>
      </c>
      <c r="E25" s="13">
        <v>19832</v>
      </c>
      <c r="F25" s="13">
        <v>25483</v>
      </c>
      <c r="G25" s="13">
        <v>29052</v>
      </c>
      <c r="H25" s="13">
        <v>13551</v>
      </c>
      <c r="I25" s="13">
        <v>6022</v>
      </c>
      <c r="J25" s="13">
        <v>16447</v>
      </c>
      <c r="K25" s="11">
        <f t="shared" si="4"/>
        <v>200636</v>
      </c>
      <c r="L25" s="52"/>
    </row>
    <row r="26" spans="1:12" ht="17.25" customHeight="1">
      <c r="A26" s="12" t="s">
        <v>29</v>
      </c>
      <c r="B26" s="13">
        <v>11802</v>
      </c>
      <c r="C26" s="13">
        <v>17868</v>
      </c>
      <c r="D26" s="13">
        <v>21096</v>
      </c>
      <c r="E26" s="13">
        <v>11156</v>
      </c>
      <c r="F26" s="13">
        <v>14334</v>
      </c>
      <c r="G26" s="13">
        <v>16341</v>
      </c>
      <c r="H26" s="13">
        <v>7622</v>
      </c>
      <c r="I26" s="13">
        <v>3387</v>
      </c>
      <c r="J26" s="13">
        <v>9251</v>
      </c>
      <c r="K26" s="11">
        <f t="shared" si="4"/>
        <v>112857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1970</v>
      </c>
      <c r="I27" s="11">
        <v>0</v>
      </c>
      <c r="J27" s="11">
        <v>0</v>
      </c>
      <c r="K27" s="11">
        <f t="shared" si="4"/>
        <v>1970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24369.01</v>
      </c>
      <c r="I35" s="19">
        <v>0</v>
      </c>
      <c r="J35" s="19">
        <v>0</v>
      </c>
      <c r="K35" s="23">
        <f>SUM(B35:J35)</f>
        <v>24369.01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857127.63</v>
      </c>
      <c r="C47" s="22">
        <f aca="true" t="shared" si="11" ref="C47:H47">+C48+C56</f>
        <v>1261398.04</v>
      </c>
      <c r="D47" s="22">
        <f t="shared" si="11"/>
        <v>1604470.0799999998</v>
      </c>
      <c r="E47" s="22">
        <f t="shared" si="11"/>
        <v>774529.0599999999</v>
      </c>
      <c r="F47" s="22">
        <f t="shared" si="11"/>
        <v>1135073.19</v>
      </c>
      <c r="G47" s="22">
        <f t="shared" si="11"/>
        <v>1534321.71</v>
      </c>
      <c r="H47" s="22">
        <f t="shared" si="11"/>
        <v>735868.0900000001</v>
      </c>
      <c r="I47" s="22">
        <f>+I48+I56</f>
        <v>278127.23</v>
      </c>
      <c r="J47" s="22">
        <f>+J48+J56</f>
        <v>541024.8500000001</v>
      </c>
      <c r="K47" s="22">
        <f>SUM(B47:J47)</f>
        <v>8721939.879999999</v>
      </c>
    </row>
    <row r="48" spans="1:11" ht="17.25" customHeight="1">
      <c r="A48" s="16" t="s">
        <v>46</v>
      </c>
      <c r="B48" s="23">
        <f>SUM(B49:B55)</f>
        <v>839748.3</v>
      </c>
      <c r="C48" s="23">
        <f aca="true" t="shared" si="12" ref="C48:H48">SUM(C49:C55)</f>
        <v>1239263.35</v>
      </c>
      <c r="D48" s="23">
        <f t="shared" si="12"/>
        <v>1579193.39</v>
      </c>
      <c r="E48" s="23">
        <f t="shared" si="12"/>
        <v>753630.58</v>
      </c>
      <c r="F48" s="23">
        <f t="shared" si="12"/>
        <v>1113201.3599999999</v>
      </c>
      <c r="G48" s="23">
        <f t="shared" si="12"/>
        <v>1506537.18</v>
      </c>
      <c r="H48" s="23">
        <f t="shared" si="12"/>
        <v>717314.06</v>
      </c>
      <c r="I48" s="23">
        <f>SUM(I49:I55)</f>
        <v>278127.23</v>
      </c>
      <c r="J48" s="23">
        <f>SUM(J49:J55)</f>
        <v>528065.3200000001</v>
      </c>
      <c r="K48" s="23">
        <f aca="true" t="shared" si="13" ref="K48:K56">SUM(B48:J48)</f>
        <v>8555080.770000001</v>
      </c>
    </row>
    <row r="49" spans="1:11" ht="17.25" customHeight="1">
      <c r="A49" s="34" t="s">
        <v>47</v>
      </c>
      <c r="B49" s="23">
        <f aca="true" t="shared" si="14" ref="B49:H49">ROUND(B30*B7,2)</f>
        <v>837215.26</v>
      </c>
      <c r="C49" s="23">
        <f t="shared" si="14"/>
        <v>1232808</v>
      </c>
      <c r="D49" s="23">
        <f t="shared" si="14"/>
        <v>1575567.92</v>
      </c>
      <c r="E49" s="23">
        <f t="shared" si="14"/>
        <v>751407.49</v>
      </c>
      <c r="F49" s="23">
        <f t="shared" si="14"/>
        <v>1109915.81</v>
      </c>
      <c r="G49" s="23">
        <f t="shared" si="14"/>
        <v>1501769.01</v>
      </c>
      <c r="H49" s="23">
        <f t="shared" si="14"/>
        <v>690407.83</v>
      </c>
      <c r="I49" s="23">
        <f>ROUND(I30*I7,2)</f>
        <v>277061.51</v>
      </c>
      <c r="J49" s="23">
        <f>ROUND(J30*J7,2)</f>
        <v>525848.28</v>
      </c>
      <c r="K49" s="23">
        <f t="shared" si="13"/>
        <v>8502001.11</v>
      </c>
    </row>
    <row r="50" spans="1:11" ht="17.25" customHeight="1">
      <c r="A50" s="34" t="s">
        <v>48</v>
      </c>
      <c r="B50" s="19">
        <v>0</v>
      </c>
      <c r="C50" s="23">
        <f>ROUND(C31*C7,2)</f>
        <v>2740.3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2740.3</v>
      </c>
    </row>
    <row r="51" spans="1:11" ht="17.25" customHeight="1">
      <c r="A51" s="68" t="s">
        <v>110</v>
      </c>
      <c r="B51" s="69">
        <f>ROUND(B32*B7,2)</f>
        <v>-1558.64</v>
      </c>
      <c r="C51" s="69">
        <f>ROUND(C32*C7,2)</f>
        <v>-2058.67</v>
      </c>
      <c r="D51" s="69">
        <f aca="true" t="shared" si="15" ref="D51:J51">ROUND(D32*D7,2)</f>
        <v>-2379.37</v>
      </c>
      <c r="E51" s="69">
        <f t="shared" si="15"/>
        <v>-1222.31</v>
      </c>
      <c r="F51" s="69">
        <f t="shared" si="15"/>
        <v>-1906.09</v>
      </c>
      <c r="G51" s="69">
        <f t="shared" si="15"/>
        <v>-2490.71</v>
      </c>
      <c r="H51" s="69">
        <f t="shared" si="15"/>
        <v>-1177.82</v>
      </c>
      <c r="I51" s="69">
        <f t="shared" si="15"/>
        <v>0</v>
      </c>
      <c r="J51" s="69">
        <f t="shared" si="15"/>
        <v>0</v>
      </c>
      <c r="K51" s="69">
        <f>SUM(B51:J51)</f>
        <v>-12793.61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24369.01</v>
      </c>
      <c r="I53" s="31">
        <f>+I35</f>
        <v>0</v>
      </c>
      <c r="J53" s="31">
        <f>+J35</f>
        <v>0</v>
      </c>
      <c r="K53" s="23">
        <f t="shared" si="13"/>
        <v>24369.01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-106071.12</v>
      </c>
      <c r="C60" s="35">
        <f t="shared" si="16"/>
        <v>-164269.02</v>
      </c>
      <c r="D60" s="35">
        <f t="shared" si="16"/>
        <v>-155001.75</v>
      </c>
      <c r="E60" s="35">
        <f t="shared" si="16"/>
        <v>-103753.09</v>
      </c>
      <c r="F60" s="35">
        <f t="shared" si="16"/>
        <v>-110393.55</v>
      </c>
      <c r="G60" s="35">
        <f t="shared" si="16"/>
        <v>-126567.5</v>
      </c>
      <c r="H60" s="35">
        <f t="shared" si="16"/>
        <v>-106569.56</v>
      </c>
      <c r="I60" s="35">
        <f t="shared" si="16"/>
        <v>-28595.58</v>
      </c>
      <c r="J60" s="35">
        <f t="shared" si="16"/>
        <v>-63899.34</v>
      </c>
      <c r="K60" s="35">
        <f>SUM(B60:J60)</f>
        <v>-965120.51</v>
      </c>
    </row>
    <row r="61" spans="1:11" ht="18.75" customHeight="1">
      <c r="A61" s="16" t="s">
        <v>78</v>
      </c>
      <c r="B61" s="35">
        <f aca="true" t="shared" si="17" ref="B61:J61">B62+B63+B64+B65+B66+B67</f>
        <v>-105840</v>
      </c>
      <c r="C61" s="35">
        <f t="shared" si="17"/>
        <v>-163831.5</v>
      </c>
      <c r="D61" s="35">
        <f t="shared" si="17"/>
        <v>-153916</v>
      </c>
      <c r="E61" s="35">
        <f t="shared" si="17"/>
        <v>-97324.5</v>
      </c>
      <c r="F61" s="35">
        <f t="shared" si="17"/>
        <v>-109777.5</v>
      </c>
      <c r="G61" s="35">
        <f t="shared" si="17"/>
        <v>-126549.5</v>
      </c>
      <c r="H61" s="35">
        <f t="shared" si="17"/>
        <v>-106561</v>
      </c>
      <c r="I61" s="35">
        <f t="shared" si="17"/>
        <v>-22970.5</v>
      </c>
      <c r="J61" s="35">
        <f t="shared" si="17"/>
        <v>-54215</v>
      </c>
      <c r="K61" s="35">
        <f aca="true" t="shared" si="18" ref="K61:K94">SUM(B61:J61)</f>
        <v>-940985.5</v>
      </c>
    </row>
    <row r="62" spans="1:11" ht="18.75" customHeight="1">
      <c r="A62" s="12" t="s">
        <v>79</v>
      </c>
      <c r="B62" s="35">
        <f>-ROUND(B9*$D$3,2)</f>
        <v>-105840</v>
      </c>
      <c r="C62" s="35">
        <f aca="true" t="shared" si="19" ref="C62:J62">-ROUND(C9*$D$3,2)</f>
        <v>-163831.5</v>
      </c>
      <c r="D62" s="35">
        <f t="shared" si="19"/>
        <v>-153916</v>
      </c>
      <c r="E62" s="35">
        <f t="shared" si="19"/>
        <v>-97324.5</v>
      </c>
      <c r="F62" s="35">
        <f t="shared" si="19"/>
        <v>-109777.5</v>
      </c>
      <c r="G62" s="35">
        <f t="shared" si="19"/>
        <v>-126549.5</v>
      </c>
      <c r="H62" s="35">
        <f t="shared" si="19"/>
        <v>-106561</v>
      </c>
      <c r="I62" s="35">
        <f t="shared" si="19"/>
        <v>-22970.5</v>
      </c>
      <c r="J62" s="35">
        <f t="shared" si="19"/>
        <v>-54215</v>
      </c>
      <c r="K62" s="35">
        <f t="shared" si="18"/>
        <v>-940985.5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-1085.75</v>
      </c>
      <c r="E68" s="35">
        <f t="shared" si="20"/>
        <v>-6428.59</v>
      </c>
      <c r="F68" s="35">
        <f t="shared" si="20"/>
        <v>-616.05</v>
      </c>
      <c r="G68" s="35">
        <f t="shared" si="20"/>
        <v>-18</v>
      </c>
      <c r="H68" s="35">
        <f t="shared" si="20"/>
        <v>-8.56</v>
      </c>
      <c r="I68" s="35">
        <f t="shared" si="20"/>
        <v>-5625.08</v>
      </c>
      <c r="J68" s="35">
        <f t="shared" si="20"/>
        <v>-9684.34</v>
      </c>
      <c r="K68" s="35">
        <f t="shared" si="18"/>
        <v>-24135.01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0</v>
      </c>
      <c r="J72" s="19">
        <v>0</v>
      </c>
      <c r="K72" s="48">
        <f t="shared" si="18"/>
        <v>0</v>
      </c>
    </row>
    <row r="73" spans="1:11" ht="18.75" customHeight="1">
      <c r="A73" s="34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8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-6428.59</v>
      </c>
      <c r="F92" s="19">
        <v>0</v>
      </c>
      <c r="G92" s="19">
        <v>0</v>
      </c>
      <c r="H92" s="19">
        <v>0</v>
      </c>
      <c r="I92" s="48">
        <v>-3504.4</v>
      </c>
      <c r="J92" s="48">
        <v>-9684.34</v>
      </c>
      <c r="K92" s="48">
        <f t="shared" si="18"/>
        <v>-19617.33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751056.51</v>
      </c>
      <c r="C97" s="24">
        <f t="shared" si="21"/>
        <v>1097129.02</v>
      </c>
      <c r="D97" s="24">
        <f t="shared" si="21"/>
        <v>1449468.3299999998</v>
      </c>
      <c r="E97" s="24">
        <f t="shared" si="21"/>
        <v>670775.97</v>
      </c>
      <c r="F97" s="24">
        <f t="shared" si="21"/>
        <v>1024679.6399999998</v>
      </c>
      <c r="G97" s="24">
        <f t="shared" si="21"/>
        <v>1407754.21</v>
      </c>
      <c r="H97" s="24">
        <f t="shared" si="21"/>
        <v>629298.53</v>
      </c>
      <c r="I97" s="24">
        <f>+I98+I99</f>
        <v>249531.65</v>
      </c>
      <c r="J97" s="24">
        <f>+J98+J99</f>
        <v>477125.51000000007</v>
      </c>
      <c r="K97" s="48">
        <f>SUM(B97:J97)</f>
        <v>7756819.37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733677.18</v>
      </c>
      <c r="C98" s="24">
        <f t="shared" si="22"/>
        <v>1074994.33</v>
      </c>
      <c r="D98" s="24">
        <f t="shared" si="22"/>
        <v>1424191.64</v>
      </c>
      <c r="E98" s="24">
        <f t="shared" si="22"/>
        <v>649877.49</v>
      </c>
      <c r="F98" s="24">
        <f t="shared" si="22"/>
        <v>1002807.8099999998</v>
      </c>
      <c r="G98" s="24">
        <f t="shared" si="22"/>
        <v>1379969.68</v>
      </c>
      <c r="H98" s="24">
        <f t="shared" si="22"/>
        <v>610744.5</v>
      </c>
      <c r="I98" s="24">
        <f t="shared" si="22"/>
        <v>249531.65</v>
      </c>
      <c r="J98" s="24">
        <f t="shared" si="22"/>
        <v>464165.98000000004</v>
      </c>
      <c r="K98" s="48">
        <f>SUM(B98:J98)</f>
        <v>7589960.260000001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7756819.36</v>
      </c>
      <c r="L105" s="54"/>
    </row>
    <row r="106" spans="1:11" ht="18.75" customHeight="1">
      <c r="A106" s="26" t="s">
        <v>74</v>
      </c>
      <c r="B106" s="27">
        <v>95289.95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95289.95</v>
      </c>
    </row>
    <row r="107" spans="1:11" ht="18.75" customHeight="1">
      <c r="A107" s="26" t="s">
        <v>75</v>
      </c>
      <c r="B107" s="27">
        <v>655766.56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655766.56</v>
      </c>
    </row>
    <row r="108" spans="1:11" ht="18.75" customHeight="1">
      <c r="A108" s="26" t="s">
        <v>76</v>
      </c>
      <c r="B108" s="40">
        <v>0</v>
      </c>
      <c r="C108" s="27">
        <f>+C97</f>
        <v>1097129.02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1097129.02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1449468.3299999998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1449468.3299999998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670775.97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670775.97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200411.57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200411.57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372189.68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372189.68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452078.39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452078.39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433852.33</v>
      </c>
      <c r="H114" s="40">
        <v>0</v>
      </c>
      <c r="I114" s="40">
        <v>0</v>
      </c>
      <c r="J114" s="40">
        <v>0</v>
      </c>
      <c r="K114" s="41">
        <f t="shared" si="24"/>
        <v>433852.33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36174.05</v>
      </c>
      <c r="H115" s="40">
        <v>0</v>
      </c>
      <c r="I115" s="40">
        <v>0</v>
      </c>
      <c r="J115" s="40">
        <v>0</v>
      </c>
      <c r="K115" s="41">
        <f t="shared" si="24"/>
        <v>36174.05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26086.57</v>
      </c>
      <c r="H116" s="40">
        <v>0</v>
      </c>
      <c r="I116" s="40">
        <v>0</v>
      </c>
      <c r="J116" s="40">
        <v>0</v>
      </c>
      <c r="K116" s="41">
        <f t="shared" si="24"/>
        <v>26086.57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191563.68</v>
      </c>
      <c r="H117" s="40">
        <v>0</v>
      </c>
      <c r="I117" s="40">
        <v>0</v>
      </c>
      <c r="J117" s="40">
        <v>0</v>
      </c>
      <c r="K117" s="41">
        <f t="shared" si="24"/>
        <v>191563.68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720077.57</v>
      </c>
      <c r="H118" s="40">
        <v>0</v>
      </c>
      <c r="I118" s="40">
        <v>0</v>
      </c>
      <c r="J118" s="40">
        <v>0</v>
      </c>
      <c r="K118" s="41">
        <f t="shared" si="24"/>
        <v>720077.57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227777</v>
      </c>
      <c r="I119" s="40">
        <v>0</v>
      </c>
      <c r="J119" s="40">
        <v>0</v>
      </c>
      <c r="K119" s="41">
        <f t="shared" si="24"/>
        <v>227777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401521.53</v>
      </c>
      <c r="I120" s="40">
        <v>0</v>
      </c>
      <c r="J120" s="40">
        <v>0</v>
      </c>
      <c r="K120" s="41">
        <f t="shared" si="24"/>
        <v>401521.53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249531.65</v>
      </c>
      <c r="J121" s="40">
        <v>0</v>
      </c>
      <c r="K121" s="41">
        <f t="shared" si="24"/>
        <v>249531.65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477125.51</v>
      </c>
      <c r="K122" s="44">
        <f t="shared" si="24"/>
        <v>477125.51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2015-07-23T17:35:57Z</dcterms:modified>
  <cp:category/>
  <cp:version/>
  <cp:contentType/>
  <cp:contentStatus/>
</cp:coreProperties>
</file>