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<sst xmlns="http://schemas.openxmlformats.org/spreadsheetml/2006/main" count="126" uniqueCount="126">
  <si>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</si>
  <si>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</si>
  <si>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</si>
  <si>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</si>
  <si>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</si>
  <si>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</si>
  <si>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</si>
  <si>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</si>
  <si>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</si>
  <si>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</si>
  <si>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</si>
  <si>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</si>
  <si>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</si>
  <si>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</si>
  <si>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</si>
  <si>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</si>
  <si>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</si>
  <si>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</si>
  <si>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</si>
  <si>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</si>
  <si>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</si>
  <si>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</si>
  <si>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</si>
  <si>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</si>
  <si>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</si>
  <si>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</si>
  <si>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</si>
  <si>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</si>
  <si>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</si>
  <si>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</si>
  <si>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</si>
  <si>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</si>
  <si>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</si>
  <si>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</si>
  <si>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</si>
  <si>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</si>
  <si>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</si>
  <si>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</si>
  <si>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</si>
  <si>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</si>
  <si>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</si>
  <si>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</si>
  <si>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</si>
  <si>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</si>
  <si>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</si>
  <si>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</si>
  <si>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</si>
  <si>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</si>
  <si>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</si>
  <si>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</si>
  <si>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</si>
  <si>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</si>
  <si>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</si>
  <si>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</si>
  <si>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</si>
  <si>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</si>
  <si>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</si>
  <si>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</si>
  <si>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</si>
  <si>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</si>
  <si>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</si>
  <si>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</si>
  <si>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</si>
  <si>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</si>
  <si>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</si>
  <si>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</si>
  <si>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</si>
  <si>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</si>
  <si>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</si>
  <si>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</si>
  <si>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</si>
  <si>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</si>
  <si>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</si>
  <si>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</si>
  <si>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</si>
  <si>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</si>
  <si>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</si>
  <si>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</si>
  <si>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</si>
  <si>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</si>
  <si>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</si>
  <si>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</si>
  <si>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</si>
  <si>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</si>
  <si>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</si>
  <si>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</si>
  <si>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</si>
  <si>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</si>
  <si>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</si>
  <si>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</si>
  <si>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</si>
  <si>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</si>
  <si>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</si>
  <si>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</si>
  <si>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</si>
  <si>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</si>
  <si>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</si>
  <si>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</si>
  <si>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</si>
  <si>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</si>
  <si>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</si>
  <si>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</si>
  <si>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</si>
  <si>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</si>
  <si>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</si>
  <si>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</si>
  <si>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</si>
  <si>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</si>
  <si>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</si>
  <si>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</si>
  <si>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</si>
  <si>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</si>
  <si>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</si>
  <si>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</si>
  <si>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</si>
  <si>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</si>
  <si>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</si>
  <si>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</si>
  <si>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</si>
  <si>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</si>
  <si>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</si>
  <si>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</si>
  <si>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</si>
  <si>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</si>
  <si>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</si>
  <si>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17/07/15 - VENCIMENTO 24/07/15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</si>
</sst>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538915</v>
      </c>
      <c r="C7" s="9">
        <f t="shared" si="0"/>
        <v>704267</v>
      </c>
      <c r="D7" s="9">
        <f t="shared" si="0"/>
        <v>736665</v>
      </c>
      <c r="E7" s="9">
        <f t="shared" si="0"/>
        <v>501768</v>
      </c>
      <c r="F7" s="9">
        <f t="shared" si="0"/>
        <v>678219</v>
      </c>
      <c r="G7" s="9">
        <f t="shared" si="0"/>
        <v>1129683</v>
      </c>
      <c r="H7" s="9">
        <f t="shared" si="0"/>
        <v>493009</v>
      </c>
      <c r="I7" s="9">
        <f t="shared" si="0"/>
        <v>108262</v>
      </c>
      <c r="J7" s="9">
        <f t="shared" si="0"/>
        <v>285071</v>
      </c>
      <c r="K7" s="9">
        <f t="shared" si="0"/>
        <v>5175859</v>
      </c>
      <c r="L7" s="52"/>
    </row>
    <row r="8" spans="1:11" ht="17.25" customHeight="1">
      <c r="A8" s="10" t="s">
        <v>103</v>
      </c>
      <c r="B8" s="11">
        <f>B9+B12+B16</f>
        <v>314756</v>
      </c>
      <c r="C8" s="11">
        <f aca="true" t="shared" si="1" ref="C8:J8">C9+C12+C16</f>
        <v>424855</v>
      </c>
      <c r="D8" s="11">
        <f t="shared" si="1"/>
        <v>418732</v>
      </c>
      <c r="E8" s="11">
        <f t="shared" si="1"/>
        <v>298585</v>
      </c>
      <c r="F8" s="11">
        <f t="shared" si="1"/>
        <v>382756</v>
      </c>
      <c r="G8" s="11">
        <f t="shared" si="1"/>
        <v>622211</v>
      </c>
      <c r="H8" s="11">
        <f t="shared" si="1"/>
        <v>304514</v>
      </c>
      <c r="I8" s="11">
        <f t="shared" si="1"/>
        <v>57705</v>
      </c>
      <c r="J8" s="11">
        <f t="shared" si="1"/>
        <v>162136</v>
      </c>
      <c r="K8" s="11">
        <f>SUM(B8:J8)</f>
        <v>2986250</v>
      </c>
    </row>
    <row r="9" spans="1:11" ht="17.25" customHeight="1">
      <c r="A9" s="15" t="s">
        <v>17</v>
      </c>
      <c r="B9" s="13">
        <f>+B10+B11</f>
        <v>39076</v>
      </c>
      <c r="C9" s="13">
        <f aca="true" t="shared" si="2" ref="C9:J9">+C10+C11</f>
        <v>57258</v>
      </c>
      <c r="D9" s="13">
        <f t="shared" si="2"/>
        <v>50594</v>
      </c>
      <c r="E9" s="13">
        <f t="shared" si="2"/>
        <v>38135</v>
      </c>
      <c r="F9" s="13">
        <f t="shared" si="2"/>
        <v>41915</v>
      </c>
      <c r="G9" s="13">
        <f t="shared" si="2"/>
        <v>52456</v>
      </c>
      <c r="H9" s="13">
        <f t="shared" si="2"/>
        <v>47063</v>
      </c>
      <c r="I9" s="13">
        <f t="shared" si="2"/>
        <v>8844</v>
      </c>
      <c r="J9" s="13">
        <f t="shared" si="2"/>
        <v>17580</v>
      </c>
      <c r="K9" s="11">
        <f>SUM(B9:J9)</f>
        <v>352921</v>
      </c>
    </row>
    <row r="10" spans="1:11" ht="17.25" customHeight="1">
      <c r="A10" s="29" t="s">
        <v>18</v>
      </c>
      <c r="B10" s="13">
        <v>39076</v>
      </c>
      <c r="C10" s="13">
        <v>57258</v>
      </c>
      <c r="D10" s="13">
        <v>50594</v>
      </c>
      <c r="E10" s="13">
        <v>38135</v>
      </c>
      <c r="F10" s="13">
        <v>41915</v>
      </c>
      <c r="G10" s="13">
        <v>52456</v>
      </c>
      <c r="H10" s="13">
        <v>47063</v>
      </c>
      <c r="I10" s="13">
        <v>8844</v>
      </c>
      <c r="J10" s="13">
        <v>17580</v>
      </c>
      <c r="K10" s="11">
        <f>SUM(B10:J10)</f>
        <v>352921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239896</v>
      </c>
      <c r="C12" s="17">
        <f t="shared" si="3"/>
        <v>322661</v>
      </c>
      <c r="D12" s="17">
        <f t="shared" si="3"/>
        <v>324525</v>
      </c>
      <c r="E12" s="17">
        <f t="shared" si="3"/>
        <v>231468</v>
      </c>
      <c r="F12" s="17">
        <f t="shared" si="3"/>
        <v>300418</v>
      </c>
      <c r="G12" s="17">
        <f t="shared" si="3"/>
        <v>504844</v>
      </c>
      <c r="H12" s="17">
        <f t="shared" si="3"/>
        <v>230445</v>
      </c>
      <c r="I12" s="17">
        <f t="shared" si="3"/>
        <v>42645</v>
      </c>
      <c r="J12" s="17">
        <f t="shared" si="3"/>
        <v>126683</v>
      </c>
      <c r="K12" s="11">
        <f aca="true" t="shared" si="4" ref="K12:K27">SUM(B12:J12)</f>
        <v>2323585</v>
      </c>
    </row>
    <row r="13" spans="1:13" ht="17.25" customHeight="1">
      <c r="A13" s="14" t="s">
        <v>20</v>
      </c>
      <c r="B13" s="13">
        <v>117201</v>
      </c>
      <c r="C13" s="13">
        <v>168564</v>
      </c>
      <c r="D13" s="13">
        <v>173374</v>
      </c>
      <c r="E13" s="13">
        <v>119747</v>
      </c>
      <c r="F13" s="13">
        <v>155705</v>
      </c>
      <c r="G13" s="13">
        <v>247583</v>
      </c>
      <c r="H13" s="13">
        <v>111909</v>
      </c>
      <c r="I13" s="13">
        <v>24420</v>
      </c>
      <c r="J13" s="13">
        <v>67478</v>
      </c>
      <c r="K13" s="11">
        <f t="shared" si="4"/>
        <v>1185981</v>
      </c>
      <c r="L13" s="52"/>
      <c r="M13" s="53"/>
    </row>
    <row r="14" spans="1:12" ht="17.25" customHeight="1">
      <c r="A14" s="14" t="s">
        <v>21</v>
      </c>
      <c r="B14" s="13">
        <v>115853</v>
      </c>
      <c r="C14" s="13">
        <v>143889</v>
      </c>
      <c r="D14" s="13">
        <v>141928</v>
      </c>
      <c r="E14" s="13">
        <v>104775</v>
      </c>
      <c r="F14" s="13">
        <v>137387</v>
      </c>
      <c r="G14" s="13">
        <v>245997</v>
      </c>
      <c r="H14" s="13">
        <v>110232</v>
      </c>
      <c r="I14" s="13">
        <v>16718</v>
      </c>
      <c r="J14" s="13">
        <v>56075</v>
      </c>
      <c r="K14" s="11">
        <f t="shared" si="4"/>
        <v>1072854</v>
      </c>
      <c r="L14" s="52"/>
    </row>
    <row r="15" spans="1:11" ht="17.25" customHeight="1">
      <c r="A15" s="14" t="s">
        <v>22</v>
      </c>
      <c r="B15" s="13">
        <v>6842</v>
      </c>
      <c r="C15" s="13">
        <v>10208</v>
      </c>
      <c r="D15" s="13">
        <v>9223</v>
      </c>
      <c r="E15" s="13">
        <v>6946</v>
      </c>
      <c r="F15" s="13">
        <v>7326</v>
      </c>
      <c r="G15" s="13">
        <v>11264</v>
      </c>
      <c r="H15" s="13">
        <v>8304</v>
      </c>
      <c r="I15" s="13">
        <v>1507</v>
      </c>
      <c r="J15" s="13">
        <v>3130</v>
      </c>
      <c r="K15" s="11">
        <f t="shared" si="4"/>
        <v>64750</v>
      </c>
    </row>
    <row r="16" spans="1:11" ht="17.25" customHeight="1">
      <c r="A16" s="15" t="s">
        <v>99</v>
      </c>
      <c r="B16" s="13">
        <f>B17+B18+B19</f>
        <v>35784</v>
      </c>
      <c r="C16" s="13">
        <f aca="true" t="shared" si="5" ref="C16:J16">C17+C18+C19</f>
        <v>44936</v>
      </c>
      <c r="D16" s="13">
        <f t="shared" si="5"/>
        <v>43613</v>
      </c>
      <c r="E16" s="13">
        <f t="shared" si="5"/>
        <v>28982</v>
      </c>
      <c r="F16" s="13">
        <f t="shared" si="5"/>
        <v>40423</v>
      </c>
      <c r="G16" s="13">
        <f t="shared" si="5"/>
        <v>64911</v>
      </c>
      <c r="H16" s="13">
        <f t="shared" si="5"/>
        <v>27006</v>
      </c>
      <c r="I16" s="13">
        <f t="shared" si="5"/>
        <v>6216</v>
      </c>
      <c r="J16" s="13">
        <f t="shared" si="5"/>
        <v>17873</v>
      </c>
      <c r="K16" s="11">
        <f t="shared" si="4"/>
        <v>309744</v>
      </c>
    </row>
    <row r="17" spans="1:11" ht="17.25" customHeight="1">
      <c r="A17" s="14" t="s">
        <v>100</v>
      </c>
      <c r="B17" s="13">
        <v>10398</v>
      </c>
      <c r="C17" s="13">
        <v>14705</v>
      </c>
      <c r="D17" s="13">
        <v>13448</v>
      </c>
      <c r="E17" s="13">
        <v>10039</v>
      </c>
      <c r="F17" s="13">
        <v>13918</v>
      </c>
      <c r="G17" s="13">
        <v>23476</v>
      </c>
      <c r="H17" s="13">
        <v>10093</v>
      </c>
      <c r="I17" s="13">
        <v>2376</v>
      </c>
      <c r="J17" s="13">
        <v>5066</v>
      </c>
      <c r="K17" s="11">
        <f t="shared" si="4"/>
        <v>103519</v>
      </c>
    </row>
    <row r="18" spans="1:11" ht="17.25" customHeight="1">
      <c r="A18" s="14" t="s">
        <v>101</v>
      </c>
      <c r="B18" s="13">
        <v>2589</v>
      </c>
      <c r="C18" s="13">
        <v>2732</v>
      </c>
      <c r="D18" s="13">
        <v>3561</v>
      </c>
      <c r="E18" s="13">
        <v>2519</v>
      </c>
      <c r="F18" s="13">
        <v>3311</v>
      </c>
      <c r="G18" s="13">
        <v>6699</v>
      </c>
      <c r="H18" s="13">
        <v>2077</v>
      </c>
      <c r="I18" s="13">
        <v>460</v>
      </c>
      <c r="J18" s="13">
        <v>1516</v>
      </c>
      <c r="K18" s="11">
        <f t="shared" si="4"/>
        <v>25464</v>
      </c>
    </row>
    <row r="19" spans="1:11" ht="17.25" customHeight="1">
      <c r="A19" s="14" t="s">
        <v>102</v>
      </c>
      <c r="B19" s="13">
        <v>22797</v>
      </c>
      <c r="C19" s="13">
        <v>27499</v>
      </c>
      <c r="D19" s="13">
        <v>26604</v>
      </c>
      <c r="E19" s="13">
        <v>16424</v>
      </c>
      <c r="F19" s="13">
        <v>23194</v>
      </c>
      <c r="G19" s="13">
        <v>34736</v>
      </c>
      <c r="H19" s="13">
        <v>14836</v>
      </c>
      <c r="I19" s="13">
        <v>3380</v>
      </c>
      <c r="J19" s="13">
        <v>11291</v>
      </c>
      <c r="K19" s="11">
        <f t="shared" si="4"/>
        <v>180761</v>
      </c>
    </row>
    <row r="20" spans="1:11" ht="17.25" customHeight="1">
      <c r="A20" s="16" t="s">
        <v>23</v>
      </c>
      <c r="B20" s="11">
        <f>+B21+B22+B23</f>
        <v>173379</v>
      </c>
      <c r="C20" s="11">
        <f aca="true" t="shared" si="6" ref="C20:J20">+C21+C22+C23</f>
        <v>198866</v>
      </c>
      <c r="D20" s="11">
        <f t="shared" si="6"/>
        <v>225396</v>
      </c>
      <c r="E20" s="11">
        <f t="shared" si="6"/>
        <v>146143</v>
      </c>
      <c r="F20" s="11">
        <f t="shared" si="6"/>
        <v>228149</v>
      </c>
      <c r="G20" s="11">
        <f t="shared" si="6"/>
        <v>423519</v>
      </c>
      <c r="H20" s="11">
        <f t="shared" si="6"/>
        <v>142809</v>
      </c>
      <c r="I20" s="11">
        <f t="shared" si="6"/>
        <v>34303</v>
      </c>
      <c r="J20" s="11">
        <f t="shared" si="6"/>
        <v>83212</v>
      </c>
      <c r="K20" s="11">
        <f t="shared" si="4"/>
        <v>1655776</v>
      </c>
    </row>
    <row r="21" spans="1:12" ht="17.25" customHeight="1">
      <c r="A21" s="12" t="s">
        <v>24</v>
      </c>
      <c r="B21" s="13">
        <v>93210</v>
      </c>
      <c r="C21" s="13">
        <v>117909</v>
      </c>
      <c r="D21" s="13">
        <v>134409</v>
      </c>
      <c r="E21" s="13">
        <v>85242</v>
      </c>
      <c r="F21" s="13">
        <v>131846</v>
      </c>
      <c r="G21" s="13">
        <v>226689</v>
      </c>
      <c r="H21" s="13">
        <v>81237</v>
      </c>
      <c r="I21" s="13">
        <v>21297</v>
      </c>
      <c r="J21" s="13">
        <v>48761</v>
      </c>
      <c r="K21" s="11">
        <f t="shared" si="4"/>
        <v>940600</v>
      </c>
      <c r="L21" s="52"/>
    </row>
    <row r="22" spans="1:12" ht="17.25" customHeight="1">
      <c r="A22" s="12" t="s">
        <v>25</v>
      </c>
      <c r="B22" s="13">
        <v>76241</v>
      </c>
      <c r="C22" s="13">
        <v>75964</v>
      </c>
      <c r="D22" s="13">
        <v>85649</v>
      </c>
      <c r="E22" s="13">
        <v>57757</v>
      </c>
      <c r="F22" s="13">
        <v>92036</v>
      </c>
      <c r="G22" s="13">
        <v>189453</v>
      </c>
      <c r="H22" s="13">
        <v>57910</v>
      </c>
      <c r="I22" s="13">
        <v>12110</v>
      </c>
      <c r="J22" s="13">
        <v>32721</v>
      </c>
      <c r="K22" s="11">
        <f t="shared" si="4"/>
        <v>679841</v>
      </c>
      <c r="L22" s="52"/>
    </row>
    <row r="23" spans="1:11" ht="17.25" customHeight="1">
      <c r="A23" s="12" t="s">
        <v>26</v>
      </c>
      <c r="B23" s="13">
        <v>3928</v>
      </c>
      <c r="C23" s="13">
        <v>4993</v>
      </c>
      <c r="D23" s="13">
        <v>5338</v>
      </c>
      <c r="E23" s="13">
        <v>3144</v>
      </c>
      <c r="F23" s="13">
        <v>4267</v>
      </c>
      <c r="G23" s="13">
        <v>7377</v>
      </c>
      <c r="H23" s="13">
        <v>3662</v>
      </c>
      <c r="I23" s="13">
        <v>896</v>
      </c>
      <c r="J23" s="13">
        <v>1730</v>
      </c>
      <c r="K23" s="11">
        <f t="shared" si="4"/>
        <v>35335</v>
      </c>
    </row>
    <row r="24" spans="1:11" ht="17.25" customHeight="1">
      <c r="A24" s="16" t="s">
        <v>27</v>
      </c>
      <c r="B24" s="13">
        <v>50780</v>
      </c>
      <c r="C24" s="13">
        <v>80546</v>
      </c>
      <c r="D24" s="13">
        <v>92537</v>
      </c>
      <c r="E24" s="13">
        <v>57040</v>
      </c>
      <c r="F24" s="13">
        <v>67314</v>
      </c>
      <c r="G24" s="13">
        <v>83953</v>
      </c>
      <c r="H24" s="13">
        <v>40465</v>
      </c>
      <c r="I24" s="13">
        <v>16254</v>
      </c>
      <c r="J24" s="13">
        <v>39723</v>
      </c>
      <c r="K24" s="11">
        <f t="shared" si="4"/>
        <v>528612</v>
      </c>
    </row>
    <row r="25" spans="1:12" ht="17.25" customHeight="1">
      <c r="A25" s="12" t="s">
        <v>28</v>
      </c>
      <c r="B25" s="13">
        <v>32499</v>
      </c>
      <c r="C25" s="13">
        <v>51549</v>
      </c>
      <c r="D25" s="13">
        <v>59224</v>
      </c>
      <c r="E25" s="13">
        <v>36506</v>
      </c>
      <c r="F25" s="13">
        <v>43081</v>
      </c>
      <c r="G25" s="13">
        <v>53730</v>
      </c>
      <c r="H25" s="13">
        <v>25898</v>
      </c>
      <c r="I25" s="13">
        <v>10403</v>
      </c>
      <c r="J25" s="13">
        <v>25423</v>
      </c>
      <c r="K25" s="11">
        <f t="shared" si="4"/>
        <v>338313</v>
      </c>
      <c r="L25" s="52"/>
    </row>
    <row r="26" spans="1:12" ht="17.25" customHeight="1">
      <c r="A26" s="12" t="s">
        <v>29</v>
      </c>
      <c r="B26" s="13">
        <v>18281</v>
      </c>
      <c r="C26" s="13">
        <v>28997</v>
      </c>
      <c r="D26" s="13">
        <v>33313</v>
      </c>
      <c r="E26" s="13">
        <v>20534</v>
      </c>
      <c r="F26" s="13">
        <v>24233</v>
      </c>
      <c r="G26" s="13">
        <v>30223</v>
      </c>
      <c r="H26" s="13">
        <v>14567</v>
      </c>
      <c r="I26" s="13">
        <v>5851</v>
      </c>
      <c r="J26" s="13">
        <v>14300</v>
      </c>
      <c r="K26" s="11">
        <f t="shared" si="4"/>
        <v>190299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5221</v>
      </c>
      <c r="I27" s="11">
        <v>0</v>
      </c>
      <c r="J27" s="11">
        <v>0</v>
      </c>
      <c r="K27" s="11">
        <f t="shared" si="4"/>
        <v>5221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15603.02</v>
      </c>
      <c r="I35" s="19">
        <v>0</v>
      </c>
      <c r="J35" s="19">
        <v>0</v>
      </c>
      <c r="K35" s="23">
        <f>SUM(B35:J35)</f>
        <v>15603.02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1408368.76</v>
      </c>
      <c r="C47" s="22">
        <f aca="true" t="shared" si="11" ref="C47:H47">+C48+C56</f>
        <v>2095581.67</v>
      </c>
      <c r="D47" s="22">
        <f t="shared" si="11"/>
        <v>2466622.3499999996</v>
      </c>
      <c r="E47" s="22">
        <f t="shared" si="11"/>
        <v>1434923.89</v>
      </c>
      <c r="F47" s="22">
        <f t="shared" si="11"/>
        <v>1877791.3399999999</v>
      </c>
      <c r="G47" s="22">
        <f t="shared" si="11"/>
        <v>2687087.2199999997</v>
      </c>
      <c r="H47" s="22">
        <f t="shared" si="11"/>
        <v>1364953.72</v>
      </c>
      <c r="I47" s="22">
        <f>+I48+I56</f>
        <v>518438.99</v>
      </c>
      <c r="J47" s="22">
        <f>+J48+J56</f>
        <v>823637.93</v>
      </c>
      <c r="K47" s="22">
        <f>SUM(B47:J47)</f>
        <v>14677405.869999997</v>
      </c>
    </row>
    <row r="48" spans="1:11" ht="17.25" customHeight="1">
      <c r="A48" s="16" t="s">
        <v>46</v>
      </c>
      <c r="B48" s="23">
        <f>SUM(B49:B55)</f>
        <v>1390989.43</v>
      </c>
      <c r="C48" s="23">
        <f aca="true" t="shared" si="12" ref="C48:H48">SUM(C49:C55)</f>
        <v>2073446.98</v>
      </c>
      <c r="D48" s="23">
        <f t="shared" si="12"/>
        <v>2441345.6599999997</v>
      </c>
      <c r="E48" s="23">
        <f t="shared" si="12"/>
        <v>1414025.41</v>
      </c>
      <c r="F48" s="23">
        <f t="shared" si="12"/>
        <v>1855919.5099999998</v>
      </c>
      <c r="G48" s="23">
        <f t="shared" si="12"/>
        <v>2659302.69</v>
      </c>
      <c r="H48" s="23">
        <f t="shared" si="12"/>
        <v>1346399.69</v>
      </c>
      <c r="I48" s="23">
        <f>SUM(I49:I55)</f>
        <v>518438.99</v>
      </c>
      <c r="J48" s="23">
        <f>SUM(J49:J55)</f>
        <v>810678.4</v>
      </c>
      <c r="K48" s="23">
        <f aca="true" t="shared" si="13" ref="K48:K56">SUM(B48:J48)</f>
        <v>14510546.76</v>
      </c>
    </row>
    <row r="49" spans="1:11" ht="17.25" customHeight="1">
      <c r="A49" s="34" t="s">
        <v>47</v>
      </c>
      <c r="B49" s="23">
        <f aca="true" t="shared" si="14" ref="B49:H49">ROUND(B30*B7,2)</f>
        <v>1389484.54</v>
      </c>
      <c r="C49" s="23">
        <f t="shared" si="14"/>
        <v>2066530.66</v>
      </c>
      <c r="D49" s="23">
        <f t="shared" si="14"/>
        <v>2439024.15</v>
      </c>
      <c r="E49" s="23">
        <f t="shared" si="14"/>
        <v>1412878.33</v>
      </c>
      <c r="F49" s="23">
        <f t="shared" si="14"/>
        <v>1853911.64</v>
      </c>
      <c r="G49" s="23">
        <f t="shared" si="14"/>
        <v>2656449.57</v>
      </c>
      <c r="H49" s="23">
        <f t="shared" si="14"/>
        <v>1329349.47</v>
      </c>
      <c r="I49" s="23">
        <f>ROUND(I30*I7,2)</f>
        <v>517373.27</v>
      </c>
      <c r="J49" s="23">
        <f>ROUND(J30*J7,2)</f>
        <v>808461.36</v>
      </c>
      <c r="K49" s="23">
        <f t="shared" si="13"/>
        <v>14473462.99</v>
      </c>
    </row>
    <row r="50" spans="1:11" ht="17.25" customHeight="1">
      <c r="A50" s="34" t="s">
        <v>48</v>
      </c>
      <c r="B50" s="19">
        <v>0</v>
      </c>
      <c r="C50" s="23">
        <f>ROUND(C31*C7,2)</f>
        <v>4593.51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4593.51</v>
      </c>
    </row>
    <row r="51" spans="1:11" ht="17.25" customHeight="1">
      <c r="A51" s="68" t="s">
        <v>110</v>
      </c>
      <c r="B51" s="69">
        <f>ROUND(B32*B7,2)</f>
        <v>-2586.79</v>
      </c>
      <c r="C51" s="69">
        <f>ROUND(C32*C7,2)</f>
        <v>-3450.91</v>
      </c>
      <c r="D51" s="69">
        <f aca="true" t="shared" si="15" ref="D51:J51">ROUND(D32*D7,2)</f>
        <v>-3683.33</v>
      </c>
      <c r="E51" s="69">
        <f t="shared" si="15"/>
        <v>-2298.32</v>
      </c>
      <c r="F51" s="69">
        <f t="shared" si="15"/>
        <v>-3183.77</v>
      </c>
      <c r="G51" s="69">
        <f t="shared" si="15"/>
        <v>-4405.76</v>
      </c>
      <c r="H51" s="69">
        <f t="shared" si="15"/>
        <v>-2267.84</v>
      </c>
      <c r="I51" s="69">
        <f t="shared" si="15"/>
        <v>0</v>
      </c>
      <c r="J51" s="69">
        <f t="shared" si="15"/>
        <v>0</v>
      </c>
      <c r="K51" s="69">
        <f>SUM(B51:J51)</f>
        <v>-21876.719999999998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15603.02</v>
      </c>
      <c r="I53" s="31">
        <f>+I35</f>
        <v>0</v>
      </c>
      <c r="J53" s="31">
        <f>+J35</f>
        <v>0</v>
      </c>
      <c r="K53" s="23">
        <f t="shared" si="13"/>
        <v>15603.02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-268610.7</v>
      </c>
      <c r="C60" s="35">
        <f t="shared" si="16"/>
        <v>-300015.37</v>
      </c>
      <c r="D60" s="35">
        <f t="shared" si="16"/>
        <v>-452917.27</v>
      </c>
      <c r="E60" s="35">
        <f t="shared" si="16"/>
        <v>-374134.31</v>
      </c>
      <c r="F60" s="35">
        <f t="shared" si="16"/>
        <v>-412225</v>
      </c>
      <c r="G60" s="35">
        <f t="shared" si="16"/>
        <v>-514110.6</v>
      </c>
      <c r="H60" s="35">
        <f t="shared" si="16"/>
        <v>-218920.51</v>
      </c>
      <c r="I60" s="35">
        <f t="shared" si="16"/>
        <v>-117480.18000000001</v>
      </c>
      <c r="J60" s="35">
        <f t="shared" si="16"/>
        <v>-96606.72</v>
      </c>
      <c r="K60" s="35">
        <f>SUM(B60:J60)</f>
        <v>-2755020.66</v>
      </c>
    </row>
    <row r="61" spans="1:11" ht="18.75" customHeight="1">
      <c r="A61" s="16" t="s">
        <v>78</v>
      </c>
      <c r="B61" s="35">
        <f aca="true" t="shared" si="17" ref="B61:J61">B62+B63+B64+B65+B66+B67</f>
        <v>-219287.07</v>
      </c>
      <c r="C61" s="35">
        <f t="shared" si="17"/>
        <v>-207121.25</v>
      </c>
      <c r="D61" s="35">
        <f t="shared" si="17"/>
        <v>-201712.46</v>
      </c>
      <c r="E61" s="35">
        <f t="shared" si="17"/>
        <v>-239475.03</v>
      </c>
      <c r="F61" s="35">
        <f t="shared" si="17"/>
        <v>-236952.28999999998</v>
      </c>
      <c r="G61" s="35">
        <f t="shared" si="17"/>
        <v>-250293.93</v>
      </c>
      <c r="H61" s="35">
        <f t="shared" si="17"/>
        <v>-164750.5</v>
      </c>
      <c r="I61" s="35">
        <f t="shared" si="17"/>
        <v>-30954</v>
      </c>
      <c r="J61" s="35">
        <f t="shared" si="17"/>
        <v>-61530</v>
      </c>
      <c r="K61" s="35">
        <f aca="true" t="shared" si="18" ref="K61:K94">SUM(B61:J61)</f>
        <v>-1612076.53</v>
      </c>
    </row>
    <row r="62" spans="1:11" ht="18.75" customHeight="1">
      <c r="A62" s="12" t="s">
        <v>79</v>
      </c>
      <c r="B62" s="35">
        <f>-ROUND(B9*$D$3,2)</f>
        <v>-136766</v>
      </c>
      <c r="C62" s="35">
        <f aca="true" t="shared" si="19" ref="C62:J62">-ROUND(C9*$D$3,2)</f>
        <v>-200403</v>
      </c>
      <c r="D62" s="35">
        <f t="shared" si="19"/>
        <v>-177079</v>
      </c>
      <c r="E62" s="35">
        <f t="shared" si="19"/>
        <v>-133472.5</v>
      </c>
      <c r="F62" s="35">
        <f t="shared" si="19"/>
        <v>-146702.5</v>
      </c>
      <c r="G62" s="35">
        <f t="shared" si="19"/>
        <v>-183596</v>
      </c>
      <c r="H62" s="35">
        <f t="shared" si="19"/>
        <v>-164720.5</v>
      </c>
      <c r="I62" s="35">
        <f t="shared" si="19"/>
        <v>-30954</v>
      </c>
      <c r="J62" s="35">
        <f t="shared" si="19"/>
        <v>-61530</v>
      </c>
      <c r="K62" s="35">
        <f t="shared" si="18"/>
        <v>-1235223.5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-920.5</v>
      </c>
      <c r="C64" s="35">
        <v>-262.5</v>
      </c>
      <c r="D64" s="35">
        <v>-266</v>
      </c>
      <c r="E64" s="35">
        <v>-1431.5</v>
      </c>
      <c r="F64" s="35">
        <v>-654.5</v>
      </c>
      <c r="G64" s="35">
        <v>-388.5</v>
      </c>
      <c r="H64" s="19">
        <v>0</v>
      </c>
      <c r="I64" s="19">
        <v>0</v>
      </c>
      <c r="J64" s="19">
        <v>0</v>
      </c>
      <c r="K64" s="35">
        <f t="shared" si="18"/>
        <v>-3923.5</v>
      </c>
    </row>
    <row r="65" spans="1:11" ht="18.75" customHeight="1">
      <c r="A65" s="12" t="s">
        <v>111</v>
      </c>
      <c r="B65" s="35">
        <v>-980</v>
      </c>
      <c r="C65" s="35">
        <v>-514.5</v>
      </c>
      <c r="D65" s="35">
        <v>-294</v>
      </c>
      <c r="E65" s="35">
        <v>-686</v>
      </c>
      <c r="F65" s="35">
        <v>-196</v>
      </c>
      <c r="G65" s="35">
        <v>-196</v>
      </c>
      <c r="H65" s="19">
        <v>0</v>
      </c>
      <c r="I65" s="19">
        <v>0</v>
      </c>
      <c r="J65" s="19">
        <v>0</v>
      </c>
      <c r="K65" s="35">
        <f t="shared" si="18"/>
        <v>-2866.5</v>
      </c>
    </row>
    <row r="66" spans="1:11" ht="18.75" customHeight="1">
      <c r="A66" s="12" t="s">
        <v>56</v>
      </c>
      <c r="B66" s="47">
        <v>-80620.57</v>
      </c>
      <c r="C66" s="47">
        <v>-5941.25</v>
      </c>
      <c r="D66" s="47">
        <v>-24073.46</v>
      </c>
      <c r="E66" s="47">
        <v>-103840.03</v>
      </c>
      <c r="F66" s="47">
        <v>-89399.29</v>
      </c>
      <c r="G66" s="47">
        <v>-66113.43</v>
      </c>
      <c r="H66" s="47">
        <v>-30</v>
      </c>
      <c r="I66" s="19">
        <v>0</v>
      </c>
      <c r="J66" s="19">
        <v>0</v>
      </c>
      <c r="K66" s="35">
        <f t="shared" si="18"/>
        <v>-370018.02999999997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-49323.63</v>
      </c>
      <c r="C68" s="35">
        <f t="shared" si="20"/>
        <v>-92894.12000000001</v>
      </c>
      <c r="D68" s="35">
        <f t="shared" si="20"/>
        <v>-251204.81</v>
      </c>
      <c r="E68" s="35">
        <f t="shared" si="20"/>
        <v>-134659.28</v>
      </c>
      <c r="F68" s="35">
        <f t="shared" si="20"/>
        <v>-175272.71</v>
      </c>
      <c r="G68" s="35">
        <f t="shared" si="20"/>
        <v>-263816.67</v>
      </c>
      <c r="H68" s="35">
        <f t="shared" si="20"/>
        <v>-54170.01</v>
      </c>
      <c r="I68" s="35">
        <f t="shared" si="20"/>
        <v>-86526.18000000001</v>
      </c>
      <c r="J68" s="35">
        <f t="shared" si="20"/>
        <v>-35076.72</v>
      </c>
      <c r="K68" s="35">
        <f t="shared" si="18"/>
        <v>-1142944.13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-35183.77</v>
      </c>
      <c r="C75" s="35">
        <v>-38042.11</v>
      </c>
      <c r="D75" s="35">
        <v>-185479.82</v>
      </c>
      <c r="E75" s="35">
        <v>-63646.05</v>
      </c>
      <c r="F75" s="35">
        <v>-122453.26</v>
      </c>
      <c r="G75" s="35">
        <v>-179020.86</v>
      </c>
      <c r="H75" s="35">
        <v>-40525.33</v>
      </c>
      <c r="I75" s="35">
        <v>-13921.76</v>
      </c>
      <c r="J75" s="35">
        <v>-10702.04</v>
      </c>
      <c r="K75" s="48">
        <f t="shared" si="18"/>
        <v>-688975</v>
      </c>
    </row>
    <row r="76" spans="1:11" ht="18.75" customHeight="1">
      <c r="A76" s="12" t="s">
        <v>65</v>
      </c>
      <c r="B76" s="35">
        <v>-441</v>
      </c>
      <c r="C76" s="35">
        <v>-34863.66</v>
      </c>
      <c r="D76" s="35">
        <v>-46157.06</v>
      </c>
      <c r="E76" s="35">
        <v>-46142.55</v>
      </c>
      <c r="F76" s="35">
        <v>-34392.55</v>
      </c>
      <c r="G76" s="35">
        <v>-57636.82</v>
      </c>
      <c r="H76" s="35">
        <v>-346.5</v>
      </c>
      <c r="I76" s="35">
        <v>-14279.49</v>
      </c>
      <c r="J76" s="19">
        <v>0</v>
      </c>
      <c r="K76" s="48">
        <f t="shared" si="18"/>
        <v>-234259.63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-11909.87</v>
      </c>
      <c r="F92" s="19">
        <v>0</v>
      </c>
      <c r="G92" s="19">
        <v>0</v>
      </c>
      <c r="H92" s="19">
        <v>0</v>
      </c>
      <c r="I92" s="48">
        <v>-6532.33</v>
      </c>
      <c r="J92" s="48">
        <v>-14743.12</v>
      </c>
      <c r="K92" s="48">
        <f t="shared" si="18"/>
        <v>-33185.32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1139758.06</v>
      </c>
      <c r="C97" s="24">
        <f t="shared" si="21"/>
        <v>1795566.2999999998</v>
      </c>
      <c r="D97" s="24">
        <f t="shared" si="21"/>
        <v>2013705.0799999996</v>
      </c>
      <c r="E97" s="24">
        <f t="shared" si="21"/>
        <v>1060789.5799999998</v>
      </c>
      <c r="F97" s="24">
        <f t="shared" si="21"/>
        <v>1465566.3399999999</v>
      </c>
      <c r="G97" s="24">
        <f t="shared" si="21"/>
        <v>2172976.6199999996</v>
      </c>
      <c r="H97" s="24">
        <f t="shared" si="21"/>
        <v>1146033.21</v>
      </c>
      <c r="I97" s="24">
        <f>+I98+I99</f>
        <v>400958.81</v>
      </c>
      <c r="J97" s="24">
        <f>+J98+J99</f>
        <v>727031.2100000001</v>
      </c>
      <c r="K97" s="48">
        <f>SUM(B97:J97)</f>
        <v>11922385.209999999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1122378.73</v>
      </c>
      <c r="C98" s="24">
        <f t="shared" si="22"/>
        <v>1773431.6099999999</v>
      </c>
      <c r="D98" s="24">
        <f t="shared" si="22"/>
        <v>1988428.3899999997</v>
      </c>
      <c r="E98" s="24">
        <f t="shared" si="22"/>
        <v>1039891.0999999999</v>
      </c>
      <c r="F98" s="24">
        <f t="shared" si="22"/>
        <v>1443694.5099999998</v>
      </c>
      <c r="G98" s="24">
        <f t="shared" si="22"/>
        <v>2145192.09</v>
      </c>
      <c r="H98" s="24">
        <f t="shared" si="22"/>
        <v>1127479.18</v>
      </c>
      <c r="I98" s="24">
        <f t="shared" si="22"/>
        <v>400958.81</v>
      </c>
      <c r="J98" s="24">
        <f t="shared" si="22"/>
        <v>714071.68</v>
      </c>
      <c r="K98" s="48">
        <f>SUM(B98:J98)</f>
        <v>11755526.1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11922385.209999997</v>
      </c>
      <c r="L105" s="54"/>
    </row>
    <row r="106" spans="1:11" ht="18.75" customHeight="1">
      <c r="A106" s="26" t="s">
        <v>74</v>
      </c>
      <c r="B106" s="27">
        <v>144616.18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144616.18</v>
      </c>
    </row>
    <row r="107" spans="1:11" ht="18.75" customHeight="1">
      <c r="A107" s="26" t="s">
        <v>75</v>
      </c>
      <c r="B107" s="27">
        <v>995141.88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995141.88</v>
      </c>
    </row>
    <row r="108" spans="1:11" ht="18.75" customHeight="1">
      <c r="A108" s="26" t="s">
        <v>76</v>
      </c>
      <c r="B108" s="40">
        <v>0</v>
      </c>
      <c r="C108" s="27">
        <f>+C97</f>
        <v>1795566.2999999998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1795566.2999999998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2013705.0799999996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2013705.0799999996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1060789.5799999998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1060789.5799999998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287001.72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287001.72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532055.2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532055.2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646509.42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646509.42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648683.28</v>
      </c>
      <c r="H114" s="40">
        <v>0</v>
      </c>
      <c r="I114" s="40">
        <v>0</v>
      </c>
      <c r="J114" s="40">
        <v>0</v>
      </c>
      <c r="K114" s="41">
        <f t="shared" si="24"/>
        <v>648683.28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51478.51</v>
      </c>
      <c r="H115" s="40">
        <v>0</v>
      </c>
      <c r="I115" s="40">
        <v>0</v>
      </c>
      <c r="J115" s="40">
        <v>0</v>
      </c>
      <c r="K115" s="41">
        <f t="shared" si="24"/>
        <v>51478.51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33738.79</v>
      </c>
      <c r="H116" s="40">
        <v>0</v>
      </c>
      <c r="I116" s="40">
        <v>0</v>
      </c>
      <c r="J116" s="40">
        <v>0</v>
      </c>
      <c r="K116" s="41">
        <f t="shared" si="24"/>
        <v>33738.79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310695.54</v>
      </c>
      <c r="H117" s="40">
        <v>0</v>
      </c>
      <c r="I117" s="40">
        <v>0</v>
      </c>
      <c r="J117" s="40">
        <v>0</v>
      </c>
      <c r="K117" s="41">
        <f t="shared" si="24"/>
        <v>310695.54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1128380.51</v>
      </c>
      <c r="H118" s="40">
        <v>0</v>
      </c>
      <c r="I118" s="40">
        <v>0</v>
      </c>
      <c r="J118" s="40">
        <v>0</v>
      </c>
      <c r="K118" s="41">
        <f t="shared" si="24"/>
        <v>1128380.51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414628.26</v>
      </c>
      <c r="I119" s="40">
        <v>0</v>
      </c>
      <c r="J119" s="40">
        <v>0</v>
      </c>
      <c r="K119" s="41">
        <f t="shared" si="24"/>
        <v>414628.26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731404.94</v>
      </c>
      <c r="I120" s="40">
        <v>0</v>
      </c>
      <c r="J120" s="40">
        <v>0</v>
      </c>
      <c r="K120" s="41">
        <f t="shared" si="24"/>
        <v>731404.94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400958.81</v>
      </c>
      <c r="J121" s="40">
        <v>0</v>
      </c>
      <c r="K121" s="41">
        <f t="shared" si="24"/>
        <v>400958.81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727031.21</v>
      </c>
      <c r="K122" s="44">
        <f t="shared" si="24"/>
        <v>727031.21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2015-07-23T17:41:28Z</dcterms:modified>
  <cp:category/>
  <cp:version/>
  <cp:contentType/>
  <cp:contentStatus/>
</cp:coreProperties>
</file>