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<sst xmlns="http://schemas.openxmlformats.org/spreadsheetml/2006/main" count="126" uniqueCount="126">
  <si>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</si>
  <si>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</si>
  <si>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</si>
  <si>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</si>
  <si>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</si>
  <si>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</si>
  <si>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</si>
  <si>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</si>
  <si>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</si>
  <si>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</si>
  <si>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</si>
  <si>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</si>
  <si>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</si>
  <si>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</si>
  <si>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</si>
  <si>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</si>
  <si>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</si>
  <si>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</si>
  <si>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</si>
  <si>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</si>
  <si>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</si>
  <si>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</si>
  <si>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</si>
  <si>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</si>
  <si>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</si>
  <si>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</si>
  <si>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</si>
  <si>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</si>
  <si>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</si>
  <si>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</si>
  <si>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</si>
  <si>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</si>
  <si>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</si>
  <si>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</si>
  <si>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</si>
  <si>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</si>
  <si>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</si>
  <si>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</si>
  <si>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</si>
  <si>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</si>
  <si>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</si>
  <si>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</si>
  <si>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</si>
  <si>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</si>
  <si>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</si>
  <si>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</si>
  <si>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</si>
  <si>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</si>
  <si>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</si>
  <si>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</si>
  <si>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</si>
  <si>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</si>
  <si>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</si>
  <si>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</si>
  <si>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</si>
  <si>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</si>
  <si>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</si>
  <si>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</si>
  <si>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</si>
  <si>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</si>
  <si>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</si>
  <si>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</si>
  <si>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</si>
  <si>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</si>
  <si>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</si>
  <si>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</si>
  <si>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</si>
  <si>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</si>
  <si>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</si>
  <si>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</si>
  <si>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</si>
  <si>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</si>
  <si>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</si>
  <si>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</si>
  <si>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</si>
  <si>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</si>
  <si>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</si>
  <si>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</si>
  <si>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</si>
  <si>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</si>
  <si>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</si>
  <si>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</si>
  <si>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</si>
  <si>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</si>
  <si>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</si>
  <si>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</si>
  <si>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</si>
  <si>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</si>
  <si>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</si>
  <si>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</si>
  <si>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</si>
  <si>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</si>
  <si>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</si>
  <si>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</si>
  <si>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</si>
  <si>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</si>
  <si>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</si>
  <si>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</si>
  <si>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</si>
  <si>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</si>
  <si>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</si>
  <si>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</si>
  <si>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</si>
  <si>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</si>
  <si>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</si>
  <si>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</si>
  <si>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</si>
  <si>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</si>
  <si>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</si>
  <si>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</si>
  <si>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</si>
  <si>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</si>
  <si>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</si>
  <si>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</si>
  <si>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</si>
  <si>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</si>
  <si>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</si>
  <si>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</si>
  <si>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</si>
  <si>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</si>
  <si>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</si>
  <si>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</si>
  <si>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</si>
  <si>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</si>
  <si>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</si>
  <si>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16/07/15 - VENCIMENTO 23/07/15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</si>
</sst>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562271</v>
      </c>
      <c r="C7" s="9">
        <f t="shared" si="0"/>
        <v>711404</v>
      </c>
      <c r="D7" s="9">
        <f t="shared" si="0"/>
        <v>736765</v>
      </c>
      <c r="E7" s="9">
        <f t="shared" si="0"/>
        <v>504824</v>
      </c>
      <c r="F7" s="9">
        <f t="shared" si="0"/>
        <v>683579</v>
      </c>
      <c r="G7" s="9">
        <f t="shared" si="0"/>
        <v>1145599</v>
      </c>
      <c r="H7" s="9">
        <f t="shared" si="0"/>
        <v>506705</v>
      </c>
      <c r="I7" s="9">
        <f t="shared" si="0"/>
        <v>112067</v>
      </c>
      <c r="J7" s="9">
        <f t="shared" si="0"/>
        <v>283254</v>
      </c>
      <c r="K7" s="9">
        <f t="shared" si="0"/>
        <v>5246468</v>
      </c>
      <c r="L7" s="52"/>
    </row>
    <row r="8" spans="1:11" ht="17.25" customHeight="1">
      <c r="A8" s="10" t="s">
        <v>103</v>
      </c>
      <c r="B8" s="11">
        <f>B9+B12+B16</f>
        <v>326493</v>
      </c>
      <c r="C8" s="11">
        <f aca="true" t="shared" si="1" ref="C8:J8">C9+C12+C16</f>
        <v>427804</v>
      </c>
      <c r="D8" s="11">
        <f t="shared" si="1"/>
        <v>417585</v>
      </c>
      <c r="E8" s="11">
        <f t="shared" si="1"/>
        <v>299049</v>
      </c>
      <c r="F8" s="11">
        <f t="shared" si="1"/>
        <v>385194</v>
      </c>
      <c r="G8" s="11">
        <f t="shared" si="1"/>
        <v>630159</v>
      </c>
      <c r="H8" s="11">
        <f t="shared" si="1"/>
        <v>311838</v>
      </c>
      <c r="I8" s="11">
        <f t="shared" si="1"/>
        <v>59581</v>
      </c>
      <c r="J8" s="11">
        <f t="shared" si="1"/>
        <v>161082</v>
      </c>
      <c r="K8" s="11">
        <f>SUM(B8:J8)</f>
        <v>3018785</v>
      </c>
    </row>
    <row r="9" spans="1:11" ht="17.25" customHeight="1">
      <c r="A9" s="15" t="s">
        <v>17</v>
      </c>
      <c r="B9" s="13">
        <f>+B10+B11</f>
        <v>38504</v>
      </c>
      <c r="C9" s="13">
        <f aca="true" t="shared" si="2" ref="C9:J9">+C10+C11</f>
        <v>54762</v>
      </c>
      <c r="D9" s="13">
        <f t="shared" si="2"/>
        <v>47473</v>
      </c>
      <c r="E9" s="13">
        <f t="shared" si="2"/>
        <v>36478</v>
      </c>
      <c r="F9" s="13">
        <f t="shared" si="2"/>
        <v>40479</v>
      </c>
      <c r="G9" s="13">
        <f t="shared" si="2"/>
        <v>51752</v>
      </c>
      <c r="H9" s="13">
        <f t="shared" si="2"/>
        <v>47021</v>
      </c>
      <c r="I9" s="13">
        <f t="shared" si="2"/>
        <v>8758</v>
      </c>
      <c r="J9" s="13">
        <f t="shared" si="2"/>
        <v>16344</v>
      </c>
      <c r="K9" s="11">
        <f>SUM(B9:J9)</f>
        <v>341571</v>
      </c>
    </row>
    <row r="10" spans="1:11" ht="17.25" customHeight="1">
      <c r="A10" s="29" t="s">
        <v>18</v>
      </c>
      <c r="B10" s="13">
        <v>38504</v>
      </c>
      <c r="C10" s="13">
        <v>54762</v>
      </c>
      <c r="D10" s="13">
        <v>47473</v>
      </c>
      <c r="E10" s="13">
        <v>36478</v>
      </c>
      <c r="F10" s="13">
        <v>40479</v>
      </c>
      <c r="G10" s="13">
        <v>51752</v>
      </c>
      <c r="H10" s="13">
        <v>47021</v>
      </c>
      <c r="I10" s="13">
        <v>8758</v>
      </c>
      <c r="J10" s="13">
        <v>16344</v>
      </c>
      <c r="K10" s="11">
        <f>SUM(B10:J10)</f>
        <v>341571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250706</v>
      </c>
      <c r="C12" s="17">
        <f t="shared" si="3"/>
        <v>327378</v>
      </c>
      <c r="D12" s="17">
        <f t="shared" si="3"/>
        <v>325245</v>
      </c>
      <c r="E12" s="17">
        <f t="shared" si="3"/>
        <v>233504</v>
      </c>
      <c r="F12" s="17">
        <f t="shared" si="3"/>
        <v>303374</v>
      </c>
      <c r="G12" s="17">
        <f t="shared" si="3"/>
        <v>511876</v>
      </c>
      <c r="H12" s="17">
        <f t="shared" si="3"/>
        <v>236736</v>
      </c>
      <c r="I12" s="17">
        <f t="shared" si="3"/>
        <v>44385</v>
      </c>
      <c r="J12" s="17">
        <f t="shared" si="3"/>
        <v>126491</v>
      </c>
      <c r="K12" s="11">
        <f aca="true" t="shared" si="4" ref="K12:K27">SUM(B12:J12)</f>
        <v>2359695</v>
      </c>
    </row>
    <row r="13" spans="1:13" ht="17.25" customHeight="1">
      <c r="A13" s="14" t="s">
        <v>20</v>
      </c>
      <c r="B13" s="13">
        <v>121447</v>
      </c>
      <c r="C13" s="13">
        <v>169650</v>
      </c>
      <c r="D13" s="13">
        <v>172636</v>
      </c>
      <c r="E13" s="13">
        <v>120720</v>
      </c>
      <c r="F13" s="13">
        <v>156938</v>
      </c>
      <c r="G13" s="13">
        <v>250048</v>
      </c>
      <c r="H13" s="13">
        <v>114994</v>
      </c>
      <c r="I13" s="13">
        <v>25235</v>
      </c>
      <c r="J13" s="13">
        <v>66825</v>
      </c>
      <c r="K13" s="11">
        <f t="shared" si="4"/>
        <v>1198493</v>
      </c>
      <c r="L13" s="52"/>
      <c r="M13" s="53"/>
    </row>
    <row r="14" spans="1:12" ht="17.25" customHeight="1">
      <c r="A14" s="14" t="s">
        <v>21</v>
      </c>
      <c r="B14" s="13">
        <v>121752</v>
      </c>
      <c r="C14" s="13">
        <v>146859</v>
      </c>
      <c r="D14" s="13">
        <v>143110</v>
      </c>
      <c r="E14" s="13">
        <v>105579</v>
      </c>
      <c r="F14" s="13">
        <v>138507</v>
      </c>
      <c r="G14" s="13">
        <v>249926</v>
      </c>
      <c r="H14" s="13">
        <v>112820</v>
      </c>
      <c r="I14" s="13">
        <v>17511</v>
      </c>
      <c r="J14" s="13">
        <v>56586</v>
      </c>
      <c r="K14" s="11">
        <f t="shared" si="4"/>
        <v>1092650</v>
      </c>
      <c r="L14" s="52"/>
    </row>
    <row r="15" spans="1:11" ht="17.25" customHeight="1">
      <c r="A15" s="14" t="s">
        <v>22</v>
      </c>
      <c r="B15" s="13">
        <v>7507</v>
      </c>
      <c r="C15" s="13">
        <v>10869</v>
      </c>
      <c r="D15" s="13">
        <v>9499</v>
      </c>
      <c r="E15" s="13">
        <v>7205</v>
      </c>
      <c r="F15" s="13">
        <v>7929</v>
      </c>
      <c r="G15" s="13">
        <v>11902</v>
      </c>
      <c r="H15" s="13">
        <v>8922</v>
      </c>
      <c r="I15" s="13">
        <v>1639</v>
      </c>
      <c r="J15" s="13">
        <v>3080</v>
      </c>
      <c r="K15" s="11">
        <f t="shared" si="4"/>
        <v>68552</v>
      </c>
    </row>
    <row r="16" spans="1:11" ht="17.25" customHeight="1">
      <c r="A16" s="15" t="s">
        <v>99</v>
      </c>
      <c r="B16" s="13">
        <f>B17+B18+B19</f>
        <v>37283</v>
      </c>
      <c r="C16" s="13">
        <f aca="true" t="shared" si="5" ref="C16:J16">C17+C18+C19</f>
        <v>45664</v>
      </c>
      <c r="D16" s="13">
        <f t="shared" si="5"/>
        <v>44867</v>
      </c>
      <c r="E16" s="13">
        <f t="shared" si="5"/>
        <v>29067</v>
      </c>
      <c r="F16" s="13">
        <f t="shared" si="5"/>
        <v>41341</v>
      </c>
      <c r="G16" s="13">
        <f t="shared" si="5"/>
        <v>66531</v>
      </c>
      <c r="H16" s="13">
        <f t="shared" si="5"/>
        <v>28081</v>
      </c>
      <c r="I16" s="13">
        <f t="shared" si="5"/>
        <v>6438</v>
      </c>
      <c r="J16" s="13">
        <f t="shared" si="5"/>
        <v>18247</v>
      </c>
      <c r="K16" s="11">
        <f t="shared" si="4"/>
        <v>317519</v>
      </c>
    </row>
    <row r="17" spans="1:11" ht="17.25" customHeight="1">
      <c r="A17" s="14" t="s">
        <v>100</v>
      </c>
      <c r="B17" s="13">
        <v>10759</v>
      </c>
      <c r="C17" s="13">
        <v>14736</v>
      </c>
      <c r="D17" s="13">
        <v>13852</v>
      </c>
      <c r="E17" s="13">
        <v>10053</v>
      </c>
      <c r="F17" s="13">
        <v>14040</v>
      </c>
      <c r="G17" s="13">
        <v>23926</v>
      </c>
      <c r="H17" s="13">
        <v>10571</v>
      </c>
      <c r="I17" s="13">
        <v>2389</v>
      </c>
      <c r="J17" s="13">
        <v>5065</v>
      </c>
      <c r="K17" s="11">
        <f t="shared" si="4"/>
        <v>105391</v>
      </c>
    </row>
    <row r="18" spans="1:11" ht="17.25" customHeight="1">
      <c r="A18" s="14" t="s">
        <v>101</v>
      </c>
      <c r="B18" s="13">
        <v>2656</v>
      </c>
      <c r="C18" s="13">
        <v>2700</v>
      </c>
      <c r="D18" s="13">
        <v>3645</v>
      </c>
      <c r="E18" s="13">
        <v>2570</v>
      </c>
      <c r="F18" s="13">
        <v>3378</v>
      </c>
      <c r="G18" s="13">
        <v>6626</v>
      </c>
      <c r="H18" s="13">
        <v>2100</v>
      </c>
      <c r="I18" s="13">
        <v>509</v>
      </c>
      <c r="J18" s="13">
        <v>1592</v>
      </c>
      <c r="K18" s="11">
        <f t="shared" si="4"/>
        <v>25776</v>
      </c>
    </row>
    <row r="19" spans="1:11" ht="17.25" customHeight="1">
      <c r="A19" s="14" t="s">
        <v>102</v>
      </c>
      <c r="B19" s="13">
        <v>23868</v>
      </c>
      <c r="C19" s="13">
        <v>28228</v>
      </c>
      <c r="D19" s="13">
        <v>27370</v>
      </c>
      <c r="E19" s="13">
        <v>16444</v>
      </c>
      <c r="F19" s="13">
        <v>23923</v>
      </c>
      <c r="G19" s="13">
        <v>35979</v>
      </c>
      <c r="H19" s="13">
        <v>15410</v>
      </c>
      <c r="I19" s="13">
        <v>3540</v>
      </c>
      <c r="J19" s="13">
        <v>11590</v>
      </c>
      <c r="K19" s="11">
        <f t="shared" si="4"/>
        <v>186352</v>
      </c>
    </row>
    <row r="20" spans="1:11" ht="17.25" customHeight="1">
      <c r="A20" s="16" t="s">
        <v>23</v>
      </c>
      <c r="B20" s="11">
        <f>+B21+B22+B23</f>
        <v>182265</v>
      </c>
      <c r="C20" s="11">
        <f aca="true" t="shared" si="6" ref="C20:J20">+C21+C22+C23</f>
        <v>202012</v>
      </c>
      <c r="D20" s="11">
        <f t="shared" si="6"/>
        <v>227804</v>
      </c>
      <c r="E20" s="11">
        <f t="shared" si="6"/>
        <v>148191</v>
      </c>
      <c r="F20" s="11">
        <f t="shared" si="6"/>
        <v>230250</v>
      </c>
      <c r="G20" s="11">
        <f t="shared" si="6"/>
        <v>430499</v>
      </c>
      <c r="H20" s="11">
        <f t="shared" si="6"/>
        <v>147187</v>
      </c>
      <c r="I20" s="11">
        <f t="shared" si="6"/>
        <v>35298</v>
      </c>
      <c r="J20" s="11">
        <f t="shared" si="6"/>
        <v>82980</v>
      </c>
      <c r="K20" s="11">
        <f t="shared" si="4"/>
        <v>1686486</v>
      </c>
    </row>
    <row r="21" spans="1:12" ht="17.25" customHeight="1">
      <c r="A21" s="12" t="s">
        <v>24</v>
      </c>
      <c r="B21" s="13">
        <v>97133</v>
      </c>
      <c r="C21" s="13">
        <v>118805</v>
      </c>
      <c r="D21" s="13">
        <v>134378</v>
      </c>
      <c r="E21" s="13">
        <v>85715</v>
      </c>
      <c r="F21" s="13">
        <v>131985</v>
      </c>
      <c r="G21" s="13">
        <v>228867</v>
      </c>
      <c r="H21" s="13">
        <v>83961</v>
      </c>
      <c r="I21" s="13">
        <v>21878</v>
      </c>
      <c r="J21" s="13">
        <v>48085</v>
      </c>
      <c r="K21" s="11">
        <f t="shared" si="4"/>
        <v>950807</v>
      </c>
      <c r="L21" s="52"/>
    </row>
    <row r="22" spans="1:12" ht="17.25" customHeight="1">
      <c r="A22" s="12" t="s">
        <v>25</v>
      </c>
      <c r="B22" s="13">
        <v>80701</v>
      </c>
      <c r="C22" s="13">
        <v>77868</v>
      </c>
      <c r="D22" s="13">
        <v>87957</v>
      </c>
      <c r="E22" s="13">
        <v>59114</v>
      </c>
      <c r="F22" s="13">
        <v>93586</v>
      </c>
      <c r="G22" s="13">
        <v>193656</v>
      </c>
      <c r="H22" s="13">
        <v>59305</v>
      </c>
      <c r="I22" s="13">
        <v>12476</v>
      </c>
      <c r="J22" s="13">
        <v>33116</v>
      </c>
      <c r="K22" s="11">
        <f t="shared" si="4"/>
        <v>697779</v>
      </c>
      <c r="L22" s="52"/>
    </row>
    <row r="23" spans="1:11" ht="17.25" customHeight="1">
      <c r="A23" s="12" t="s">
        <v>26</v>
      </c>
      <c r="B23" s="13">
        <v>4431</v>
      </c>
      <c r="C23" s="13">
        <v>5339</v>
      </c>
      <c r="D23" s="13">
        <v>5469</v>
      </c>
      <c r="E23" s="13">
        <v>3362</v>
      </c>
      <c r="F23" s="13">
        <v>4679</v>
      </c>
      <c r="G23" s="13">
        <v>7976</v>
      </c>
      <c r="H23" s="13">
        <v>3921</v>
      </c>
      <c r="I23" s="13">
        <v>944</v>
      </c>
      <c r="J23" s="13">
        <v>1779</v>
      </c>
      <c r="K23" s="11">
        <f t="shared" si="4"/>
        <v>37900</v>
      </c>
    </row>
    <row r="24" spans="1:11" ht="17.25" customHeight="1">
      <c r="A24" s="16" t="s">
        <v>27</v>
      </c>
      <c r="B24" s="13">
        <v>53513</v>
      </c>
      <c r="C24" s="13">
        <v>81588</v>
      </c>
      <c r="D24" s="13">
        <v>91376</v>
      </c>
      <c r="E24" s="13">
        <v>57584</v>
      </c>
      <c r="F24" s="13">
        <v>68135</v>
      </c>
      <c r="G24" s="13">
        <v>84941</v>
      </c>
      <c r="H24" s="13">
        <v>42361</v>
      </c>
      <c r="I24" s="13">
        <v>17188</v>
      </c>
      <c r="J24" s="13">
        <v>39192</v>
      </c>
      <c r="K24" s="11">
        <f t="shared" si="4"/>
        <v>535878</v>
      </c>
    </row>
    <row r="25" spans="1:12" ht="17.25" customHeight="1">
      <c r="A25" s="12" t="s">
        <v>28</v>
      </c>
      <c r="B25" s="13">
        <v>34248</v>
      </c>
      <c r="C25" s="13">
        <v>52216</v>
      </c>
      <c r="D25" s="13">
        <v>58481</v>
      </c>
      <c r="E25" s="13">
        <v>36854</v>
      </c>
      <c r="F25" s="13">
        <v>43606</v>
      </c>
      <c r="G25" s="13">
        <v>54362</v>
      </c>
      <c r="H25" s="13">
        <v>27111</v>
      </c>
      <c r="I25" s="13">
        <v>11000</v>
      </c>
      <c r="J25" s="13">
        <v>25083</v>
      </c>
      <c r="K25" s="11">
        <f t="shared" si="4"/>
        <v>342961</v>
      </c>
      <c r="L25" s="52"/>
    </row>
    <row r="26" spans="1:12" ht="17.25" customHeight="1">
      <c r="A26" s="12" t="s">
        <v>29</v>
      </c>
      <c r="B26" s="13">
        <v>19265</v>
      </c>
      <c r="C26" s="13">
        <v>29372</v>
      </c>
      <c r="D26" s="13">
        <v>32895</v>
      </c>
      <c r="E26" s="13">
        <v>20730</v>
      </c>
      <c r="F26" s="13">
        <v>24529</v>
      </c>
      <c r="G26" s="13">
        <v>30579</v>
      </c>
      <c r="H26" s="13">
        <v>15250</v>
      </c>
      <c r="I26" s="13">
        <v>6188</v>
      </c>
      <c r="J26" s="13">
        <v>14109</v>
      </c>
      <c r="K26" s="11">
        <f t="shared" si="4"/>
        <v>192917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5319</v>
      </c>
      <c r="I27" s="11">
        <v>0</v>
      </c>
      <c r="J27" s="11">
        <v>0</v>
      </c>
      <c r="K27" s="11">
        <f t="shared" si="4"/>
        <v>5319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15338.77</v>
      </c>
      <c r="I35" s="19">
        <v>0</v>
      </c>
      <c r="J35" s="19">
        <v>0</v>
      </c>
      <c r="K35" s="23">
        <f>SUM(B35:J35)</f>
        <v>15338.77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1468475.4300000002</v>
      </c>
      <c r="C47" s="22">
        <f aca="true" t="shared" si="11" ref="C47:H47">+C48+C56</f>
        <v>2116535.35</v>
      </c>
      <c r="D47" s="22">
        <f t="shared" si="11"/>
        <v>2466952.94</v>
      </c>
      <c r="E47" s="22">
        <f t="shared" si="11"/>
        <v>1443514.9799999997</v>
      </c>
      <c r="F47" s="22">
        <f t="shared" si="11"/>
        <v>1892417.74</v>
      </c>
      <c r="G47" s="22">
        <f t="shared" si="11"/>
        <v>2724451.6199999996</v>
      </c>
      <c r="H47" s="22">
        <f t="shared" si="11"/>
        <v>1401556.36</v>
      </c>
      <c r="I47" s="22">
        <f>+I48+I56</f>
        <v>536622.71</v>
      </c>
      <c r="J47" s="22">
        <f>+J48+J56</f>
        <v>818484.91</v>
      </c>
      <c r="K47" s="22">
        <f>SUM(B47:J47)</f>
        <v>14869012.04</v>
      </c>
    </row>
    <row r="48" spans="1:11" ht="17.25" customHeight="1">
      <c r="A48" s="16" t="s">
        <v>46</v>
      </c>
      <c r="B48" s="23">
        <f>SUM(B49:B55)</f>
        <v>1451096.1</v>
      </c>
      <c r="C48" s="23">
        <f aca="true" t="shared" si="12" ref="C48:H48">SUM(C49:C55)</f>
        <v>2094400.6600000001</v>
      </c>
      <c r="D48" s="23">
        <f t="shared" si="12"/>
        <v>2441676.25</v>
      </c>
      <c r="E48" s="23">
        <f t="shared" si="12"/>
        <v>1422616.4999999998</v>
      </c>
      <c r="F48" s="23">
        <f t="shared" si="12"/>
        <v>1870545.91</v>
      </c>
      <c r="G48" s="23">
        <f t="shared" si="12"/>
        <v>2696667.09</v>
      </c>
      <c r="H48" s="23">
        <f t="shared" si="12"/>
        <v>1383002.33</v>
      </c>
      <c r="I48" s="23">
        <f>SUM(I49:I55)</f>
        <v>536622.71</v>
      </c>
      <c r="J48" s="23">
        <f>SUM(J49:J55)</f>
        <v>805525.38</v>
      </c>
      <c r="K48" s="23">
        <f aca="true" t="shared" si="13" ref="K48:K56">SUM(B48:J48)</f>
        <v>14702152.930000002</v>
      </c>
    </row>
    <row r="49" spans="1:11" ht="17.25" customHeight="1">
      <c r="A49" s="34" t="s">
        <v>47</v>
      </c>
      <c r="B49" s="23">
        <f aca="true" t="shared" si="14" ref="B49:H49">ROUND(B30*B7,2)</f>
        <v>1449703.32</v>
      </c>
      <c r="C49" s="23">
        <f t="shared" si="14"/>
        <v>2087472.76</v>
      </c>
      <c r="D49" s="23">
        <f t="shared" si="14"/>
        <v>2439355.24</v>
      </c>
      <c r="E49" s="23">
        <f t="shared" si="14"/>
        <v>1421483.42</v>
      </c>
      <c r="F49" s="23">
        <f t="shared" si="14"/>
        <v>1868563.2</v>
      </c>
      <c r="G49" s="23">
        <f t="shared" si="14"/>
        <v>2693876.05</v>
      </c>
      <c r="H49" s="23">
        <f t="shared" si="14"/>
        <v>1366279.36</v>
      </c>
      <c r="I49" s="23">
        <f>ROUND(I30*I7,2)</f>
        <v>535556.99</v>
      </c>
      <c r="J49" s="23">
        <f>ROUND(J30*J7,2)</f>
        <v>803308.34</v>
      </c>
      <c r="K49" s="23">
        <f t="shared" si="13"/>
        <v>14665598.679999998</v>
      </c>
    </row>
    <row r="50" spans="1:11" ht="17.25" customHeight="1">
      <c r="A50" s="34" t="s">
        <v>48</v>
      </c>
      <c r="B50" s="19">
        <v>0</v>
      </c>
      <c r="C50" s="23">
        <f>ROUND(C31*C7,2)</f>
        <v>4640.06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4640.06</v>
      </c>
    </row>
    <row r="51" spans="1:11" ht="17.25" customHeight="1">
      <c r="A51" s="68" t="s">
        <v>110</v>
      </c>
      <c r="B51" s="69">
        <f>ROUND(B32*B7,2)</f>
        <v>-2698.9</v>
      </c>
      <c r="C51" s="69">
        <f>ROUND(C32*C7,2)</f>
        <v>-3485.88</v>
      </c>
      <c r="D51" s="69">
        <f aca="true" t="shared" si="15" ref="D51:J51">ROUND(D32*D7,2)</f>
        <v>-3683.83</v>
      </c>
      <c r="E51" s="69">
        <f t="shared" si="15"/>
        <v>-2312.32</v>
      </c>
      <c r="F51" s="69">
        <f t="shared" si="15"/>
        <v>-3208.93</v>
      </c>
      <c r="G51" s="69">
        <f t="shared" si="15"/>
        <v>-4467.84</v>
      </c>
      <c r="H51" s="69">
        <f t="shared" si="15"/>
        <v>-2330.84</v>
      </c>
      <c r="I51" s="69">
        <f t="shared" si="15"/>
        <v>0</v>
      </c>
      <c r="J51" s="69">
        <f t="shared" si="15"/>
        <v>0</v>
      </c>
      <c r="K51" s="69">
        <f>SUM(B51:J51)</f>
        <v>-22188.54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15338.77</v>
      </c>
      <c r="I53" s="31">
        <f>+I35</f>
        <v>0</v>
      </c>
      <c r="J53" s="31">
        <f>+J35</f>
        <v>0</v>
      </c>
      <c r="K53" s="23">
        <f t="shared" si="13"/>
        <v>15338.77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-249735.13</v>
      </c>
      <c r="C60" s="35">
        <f t="shared" si="16"/>
        <v>-219293.52000000002</v>
      </c>
      <c r="D60" s="35">
        <f t="shared" si="16"/>
        <v>-211392.13999999998</v>
      </c>
      <c r="E60" s="35">
        <f t="shared" si="16"/>
        <v>-271573.6</v>
      </c>
      <c r="F60" s="35">
        <f t="shared" si="16"/>
        <v>-257167.87999999998</v>
      </c>
      <c r="G60" s="35">
        <f t="shared" si="16"/>
        <v>-277241.11</v>
      </c>
      <c r="H60" s="35">
        <f t="shared" si="16"/>
        <v>-177941.68</v>
      </c>
      <c r="I60" s="35">
        <f t="shared" si="16"/>
        <v>-89207.04999999999</v>
      </c>
      <c r="J60" s="35">
        <f t="shared" si="16"/>
        <v>-81486.44</v>
      </c>
      <c r="K60" s="35">
        <f>SUM(B60:J60)</f>
        <v>-1835038.5499999998</v>
      </c>
    </row>
    <row r="61" spans="1:11" ht="18.75" customHeight="1">
      <c r="A61" s="16" t="s">
        <v>78</v>
      </c>
      <c r="B61" s="35">
        <f aca="true" t="shared" si="17" ref="B61:J61">B62+B63+B64+B65+B66+B67</f>
        <v>-236036.27000000002</v>
      </c>
      <c r="C61" s="35">
        <f t="shared" si="17"/>
        <v>-199305.17</v>
      </c>
      <c r="D61" s="35">
        <f t="shared" si="17"/>
        <v>-191824.21</v>
      </c>
      <c r="E61" s="35">
        <f t="shared" si="17"/>
        <v>-246631.62</v>
      </c>
      <c r="F61" s="35">
        <f t="shared" si="17"/>
        <v>-238740.97999999998</v>
      </c>
      <c r="G61" s="35">
        <f t="shared" si="17"/>
        <v>-250082.12</v>
      </c>
      <c r="H61" s="35">
        <f t="shared" si="17"/>
        <v>-164643.5</v>
      </c>
      <c r="I61" s="35">
        <f t="shared" si="17"/>
        <v>-30653</v>
      </c>
      <c r="J61" s="35">
        <f t="shared" si="17"/>
        <v>-57204</v>
      </c>
      <c r="K61" s="35">
        <f aca="true" t="shared" si="18" ref="K61:K94">SUM(B61:J61)</f>
        <v>-1615120.87</v>
      </c>
    </row>
    <row r="62" spans="1:11" ht="18.75" customHeight="1">
      <c r="A62" s="12" t="s">
        <v>79</v>
      </c>
      <c r="B62" s="35">
        <f>-ROUND(B9*$D$3,2)</f>
        <v>-134764</v>
      </c>
      <c r="C62" s="35">
        <f aca="true" t="shared" si="19" ref="C62:J62">-ROUND(C9*$D$3,2)</f>
        <v>-191667</v>
      </c>
      <c r="D62" s="35">
        <f t="shared" si="19"/>
        <v>-166155.5</v>
      </c>
      <c r="E62" s="35">
        <f t="shared" si="19"/>
        <v>-127673</v>
      </c>
      <c r="F62" s="35">
        <f t="shared" si="19"/>
        <v>-141676.5</v>
      </c>
      <c r="G62" s="35">
        <f t="shared" si="19"/>
        <v>-181132</v>
      </c>
      <c r="H62" s="35">
        <f t="shared" si="19"/>
        <v>-164573.5</v>
      </c>
      <c r="I62" s="35">
        <f t="shared" si="19"/>
        <v>-30653</v>
      </c>
      <c r="J62" s="35">
        <f t="shared" si="19"/>
        <v>-57204</v>
      </c>
      <c r="K62" s="35">
        <f t="shared" si="18"/>
        <v>-1195498.5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-966</v>
      </c>
      <c r="C64" s="35">
        <v>-259</v>
      </c>
      <c r="D64" s="35">
        <v>-371</v>
      </c>
      <c r="E64" s="35">
        <v>-1197</v>
      </c>
      <c r="F64" s="35">
        <v>-574</v>
      </c>
      <c r="G64" s="35">
        <v>-388.5</v>
      </c>
      <c r="H64" s="19">
        <v>0</v>
      </c>
      <c r="I64" s="19">
        <v>0</v>
      </c>
      <c r="J64" s="19">
        <v>0</v>
      </c>
      <c r="K64" s="35">
        <f t="shared" si="18"/>
        <v>-3755.5</v>
      </c>
    </row>
    <row r="65" spans="1:11" ht="18.75" customHeight="1">
      <c r="A65" s="12" t="s">
        <v>111</v>
      </c>
      <c r="B65" s="19">
        <v>-906.5</v>
      </c>
      <c r="C65" s="19">
        <v>-294</v>
      </c>
      <c r="D65" s="19">
        <v>-294</v>
      </c>
      <c r="E65" s="19">
        <v>-1053.5</v>
      </c>
      <c r="F65" s="19">
        <v>-367.5</v>
      </c>
      <c r="G65" s="19">
        <v>-245</v>
      </c>
      <c r="H65" s="19">
        <v>0</v>
      </c>
      <c r="I65" s="19">
        <v>0</v>
      </c>
      <c r="J65" s="19">
        <v>0</v>
      </c>
      <c r="K65" s="35">
        <f t="shared" si="18"/>
        <v>-3160.5</v>
      </c>
    </row>
    <row r="66" spans="1:11" ht="18.75" customHeight="1">
      <c r="A66" s="12" t="s">
        <v>56</v>
      </c>
      <c r="B66" s="47">
        <v>-99354.77</v>
      </c>
      <c r="C66" s="47">
        <v>-7085.17</v>
      </c>
      <c r="D66" s="47">
        <v>-25003.71</v>
      </c>
      <c r="E66" s="47">
        <v>-116663.12</v>
      </c>
      <c r="F66" s="47">
        <v>-96122.98</v>
      </c>
      <c r="G66" s="47">
        <v>-68316.62</v>
      </c>
      <c r="H66" s="19">
        <v>-70</v>
      </c>
      <c r="I66" s="19">
        <v>0</v>
      </c>
      <c r="J66" s="19">
        <v>0</v>
      </c>
      <c r="K66" s="35">
        <f t="shared" si="18"/>
        <v>-412616.37</v>
      </c>
    </row>
    <row r="67" spans="1:11" ht="18.75" customHeight="1">
      <c r="A67" s="12" t="s">
        <v>57</v>
      </c>
      <c r="B67" s="19">
        <v>-45</v>
      </c>
      <c r="C67" s="19">
        <v>0</v>
      </c>
      <c r="D67" s="19">
        <v>0</v>
      </c>
      <c r="E67" s="19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-13698.86</v>
      </c>
      <c r="C68" s="35">
        <f t="shared" si="20"/>
        <v>-19988.350000000002</v>
      </c>
      <c r="D68" s="35">
        <f t="shared" si="20"/>
        <v>-19567.93</v>
      </c>
      <c r="E68" s="35">
        <f t="shared" si="20"/>
        <v>-24941.98</v>
      </c>
      <c r="F68" s="35">
        <f t="shared" si="20"/>
        <v>-18426.9</v>
      </c>
      <c r="G68" s="35">
        <f t="shared" si="20"/>
        <v>-27158.99</v>
      </c>
      <c r="H68" s="35">
        <f t="shared" si="20"/>
        <v>-13298.18</v>
      </c>
      <c r="I68" s="35">
        <f t="shared" si="20"/>
        <v>-58554.049999999996</v>
      </c>
      <c r="J68" s="35">
        <f t="shared" si="20"/>
        <v>-24282.44</v>
      </c>
      <c r="K68" s="35">
        <f t="shared" si="18"/>
        <v>-219917.68000000002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-45000</v>
      </c>
      <c r="J72" s="19">
        <v>0</v>
      </c>
      <c r="K72" s="48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-11981.17</v>
      </c>
      <c r="F92" s="19">
        <v>0</v>
      </c>
      <c r="G92" s="19">
        <v>0</v>
      </c>
      <c r="H92" s="19">
        <v>0</v>
      </c>
      <c r="I92" s="48">
        <v>-6761.45</v>
      </c>
      <c r="J92" s="48">
        <v>-14650.88</v>
      </c>
      <c r="K92" s="48">
        <f t="shared" si="18"/>
        <v>-33393.5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1218740.3</v>
      </c>
      <c r="C97" s="24">
        <f t="shared" si="21"/>
        <v>1897241.83</v>
      </c>
      <c r="D97" s="24">
        <f t="shared" si="21"/>
        <v>2255560.8</v>
      </c>
      <c r="E97" s="24">
        <f t="shared" si="21"/>
        <v>1171941.38</v>
      </c>
      <c r="F97" s="24">
        <f t="shared" si="21"/>
        <v>1635249.86</v>
      </c>
      <c r="G97" s="24">
        <f t="shared" si="21"/>
        <v>2447210.5099999993</v>
      </c>
      <c r="H97" s="24">
        <f t="shared" si="21"/>
        <v>1223614.6800000002</v>
      </c>
      <c r="I97" s="24">
        <f>+I98+I99</f>
        <v>447415.66</v>
      </c>
      <c r="J97" s="24">
        <f>+J98+J99</f>
        <v>736998.4700000001</v>
      </c>
      <c r="K97" s="48">
        <f>SUM(B97:J97)</f>
        <v>13033973.49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1201360.97</v>
      </c>
      <c r="C98" s="24">
        <f t="shared" si="22"/>
        <v>1875107.1400000001</v>
      </c>
      <c r="D98" s="24">
        <f t="shared" si="22"/>
        <v>2230284.11</v>
      </c>
      <c r="E98" s="24">
        <f t="shared" si="22"/>
        <v>1151042.9</v>
      </c>
      <c r="F98" s="24">
        <f t="shared" si="22"/>
        <v>1613378.03</v>
      </c>
      <c r="G98" s="24">
        <f t="shared" si="22"/>
        <v>2419425.9799999995</v>
      </c>
      <c r="H98" s="24">
        <f t="shared" si="22"/>
        <v>1205060.6500000001</v>
      </c>
      <c r="I98" s="24">
        <f t="shared" si="22"/>
        <v>447415.66</v>
      </c>
      <c r="J98" s="24">
        <f t="shared" si="22"/>
        <v>724038.9400000001</v>
      </c>
      <c r="K98" s="48">
        <f>SUM(B98:J98)</f>
        <v>12867114.38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13033973.510000002</v>
      </c>
      <c r="L105" s="54"/>
    </row>
    <row r="106" spans="1:11" ht="18.75" customHeight="1">
      <c r="A106" s="26" t="s">
        <v>74</v>
      </c>
      <c r="B106" s="27">
        <v>154196.07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154196.07</v>
      </c>
    </row>
    <row r="107" spans="1:11" ht="18.75" customHeight="1">
      <c r="A107" s="26" t="s">
        <v>75</v>
      </c>
      <c r="B107" s="27">
        <v>1064544.23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1064544.23</v>
      </c>
    </row>
    <row r="108" spans="1:11" ht="18.75" customHeight="1">
      <c r="A108" s="26" t="s">
        <v>76</v>
      </c>
      <c r="B108" s="40">
        <v>0</v>
      </c>
      <c r="C108" s="27">
        <f>+C97</f>
        <v>1897241.83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1897241.83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2255560.8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2255560.8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1171941.38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1171941.38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315648.77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315648.77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598422.58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598422.58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721178.51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721178.51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720659.54</v>
      </c>
      <c r="H114" s="40">
        <v>0</v>
      </c>
      <c r="I114" s="40">
        <v>0</v>
      </c>
      <c r="J114" s="40">
        <v>0</v>
      </c>
      <c r="K114" s="41">
        <f t="shared" si="24"/>
        <v>720659.54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56963.17</v>
      </c>
      <c r="H115" s="40">
        <v>0</v>
      </c>
      <c r="I115" s="40">
        <v>0</v>
      </c>
      <c r="J115" s="40">
        <v>0</v>
      </c>
      <c r="K115" s="41">
        <f t="shared" si="24"/>
        <v>56963.17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36481.13</v>
      </c>
      <c r="H116" s="40">
        <v>0</v>
      </c>
      <c r="I116" s="40">
        <v>0</v>
      </c>
      <c r="J116" s="40">
        <v>0</v>
      </c>
      <c r="K116" s="41">
        <f t="shared" si="24"/>
        <v>36481.13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353462.75</v>
      </c>
      <c r="H117" s="40">
        <v>0</v>
      </c>
      <c r="I117" s="40">
        <v>0</v>
      </c>
      <c r="J117" s="40">
        <v>0</v>
      </c>
      <c r="K117" s="41">
        <f t="shared" si="24"/>
        <v>353462.75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1279643.93</v>
      </c>
      <c r="H118" s="40">
        <v>0</v>
      </c>
      <c r="I118" s="40">
        <v>0</v>
      </c>
      <c r="J118" s="40">
        <v>0</v>
      </c>
      <c r="K118" s="41">
        <f t="shared" si="24"/>
        <v>1279643.93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452563.22</v>
      </c>
      <c r="I119" s="40">
        <v>0</v>
      </c>
      <c r="J119" s="40">
        <v>0</v>
      </c>
      <c r="K119" s="41">
        <f t="shared" si="24"/>
        <v>452563.22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771051.46</v>
      </c>
      <c r="I120" s="40">
        <v>0</v>
      </c>
      <c r="J120" s="40">
        <v>0</v>
      </c>
      <c r="K120" s="41">
        <f t="shared" si="24"/>
        <v>771051.46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447415.66</v>
      </c>
      <c r="J121" s="40">
        <v>0</v>
      </c>
      <c r="K121" s="41">
        <f t="shared" si="24"/>
        <v>447415.66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736998.48</v>
      </c>
      <c r="K122" s="44">
        <f t="shared" si="24"/>
        <v>736998.48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-0.009999999892897904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2015-07-22T18:11:53Z</dcterms:modified>
  <cp:category/>
  <cp:version/>
  <cp:contentType/>
  <cp:contentStatus/>
</cp:coreProperties>
</file>