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<sst xmlns="http://schemas.openxmlformats.org/spreadsheetml/2006/main" count="126" uniqueCount="126">
  <si>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</si>
  <si>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</si>
  <si>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</si>
  <si>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</si>
  <si>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</si>
  <si>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</si>
  <si>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</si>
  <si>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</si>
  <si>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</si>
  <si>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</si>
  <si>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</si>
  <si>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</si>
  <si>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</si>
  <si>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</si>
  <si>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</si>
  <si>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</si>
  <si>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</si>
  <si>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</si>
  <si>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</si>
  <si>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</si>
  <si>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</si>
  <si>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</si>
  <si>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</si>
  <si>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</si>
  <si>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</si>
  <si>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</si>
  <si>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</si>
  <si>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</si>
  <si>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</si>
  <si>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</si>
  <si>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</si>
  <si>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</si>
  <si>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</si>
  <si>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</si>
  <si>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</si>
  <si>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</si>
  <si>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</si>
  <si>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</si>
  <si>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</si>
  <si>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</si>
  <si>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</si>
  <si>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</si>
  <si>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</si>
  <si>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</si>
  <si>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</si>
  <si>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</si>
  <si>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</si>
  <si>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</si>
  <si>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</si>
  <si>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</si>
  <si>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</si>
  <si>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</si>
  <si>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</si>
  <si>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</si>
  <si>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</si>
  <si>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</si>
  <si>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</si>
  <si>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</si>
  <si>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</si>
  <si>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</si>
  <si>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</si>
  <si>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</si>
  <si>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</si>
  <si>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</si>
  <si>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</si>
  <si>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</si>
  <si>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</si>
  <si>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</si>
  <si>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</si>
  <si>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</si>
  <si>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</si>
  <si>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</si>
  <si>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</si>
  <si>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</si>
  <si>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</si>
  <si>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</si>
  <si>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</si>
  <si>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</si>
  <si>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</si>
  <si>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</si>
  <si>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</si>
  <si>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</si>
  <si>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</si>
  <si>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</si>
  <si>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</si>
  <si>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</si>
  <si>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</si>
  <si>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</si>
  <si>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</si>
  <si>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</si>
  <si>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</si>
  <si>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</si>
  <si>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</si>
  <si>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</si>
  <si>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</si>
  <si>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</si>
  <si>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</si>
  <si>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</si>
  <si>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</si>
  <si>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</si>
  <si>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</si>
  <si>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</si>
  <si>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</si>
  <si>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</si>
  <si>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</si>
  <si>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</si>
  <si>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</si>
  <si>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</si>
  <si>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</si>
  <si>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</si>
  <si>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</si>
  <si>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</si>
  <si>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</si>
  <si>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</si>
  <si>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</si>
  <si>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</si>
  <si>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</si>
  <si>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</si>
  <si>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</si>
  <si>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</si>
  <si>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</si>
  <si>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</si>
  <si>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</si>
  <si>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</si>
  <si>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</si>
  <si>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15/07/15 - VENCIMENTO 22/07/15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</si>
</sst>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570234</v>
      </c>
      <c r="C7" s="9">
        <f t="shared" si="0"/>
        <v>717350</v>
      </c>
      <c r="D7" s="9">
        <f t="shared" si="0"/>
        <v>753293</v>
      </c>
      <c r="E7" s="9">
        <f t="shared" si="0"/>
        <v>511670</v>
      </c>
      <c r="F7" s="9">
        <f t="shared" si="0"/>
        <v>689780</v>
      </c>
      <c r="G7" s="9">
        <f t="shared" si="0"/>
        <v>1150277</v>
      </c>
      <c r="H7" s="9">
        <f t="shared" si="0"/>
        <v>507058</v>
      </c>
      <c r="I7" s="9">
        <f t="shared" si="0"/>
        <v>113732</v>
      </c>
      <c r="J7" s="9">
        <f t="shared" si="0"/>
        <v>290271</v>
      </c>
      <c r="K7" s="9">
        <f t="shared" si="0"/>
        <v>5303665</v>
      </c>
      <c r="L7" s="52"/>
    </row>
    <row r="8" spans="1:11" ht="17.25" customHeight="1">
      <c r="A8" s="10" t="s">
        <v>103</v>
      </c>
      <c r="B8" s="11">
        <f>B9+B12+B16</f>
        <v>329902</v>
      </c>
      <c r="C8" s="11">
        <f aca="true" t="shared" si="1" ref="C8:J8">C9+C12+C16</f>
        <v>429886</v>
      </c>
      <c r="D8" s="11">
        <f t="shared" si="1"/>
        <v>423983</v>
      </c>
      <c r="E8" s="11">
        <f t="shared" si="1"/>
        <v>302042</v>
      </c>
      <c r="F8" s="11">
        <f t="shared" si="1"/>
        <v>387039</v>
      </c>
      <c r="G8" s="11">
        <f t="shared" si="1"/>
        <v>631125</v>
      </c>
      <c r="H8" s="11">
        <f t="shared" si="1"/>
        <v>310638</v>
      </c>
      <c r="I8" s="11">
        <f t="shared" si="1"/>
        <v>59753</v>
      </c>
      <c r="J8" s="11">
        <f t="shared" si="1"/>
        <v>163519</v>
      </c>
      <c r="K8" s="11">
        <f>SUM(B8:J8)</f>
        <v>3037887</v>
      </c>
    </row>
    <row r="9" spans="1:11" ht="17.25" customHeight="1">
      <c r="A9" s="15" t="s">
        <v>17</v>
      </c>
      <c r="B9" s="13">
        <f>+B10+B11</f>
        <v>38931</v>
      </c>
      <c r="C9" s="13">
        <f aca="true" t="shared" si="2" ref="C9:J9">+C10+C11</f>
        <v>54900</v>
      </c>
      <c r="D9" s="13">
        <f t="shared" si="2"/>
        <v>47790</v>
      </c>
      <c r="E9" s="13">
        <f t="shared" si="2"/>
        <v>36716</v>
      </c>
      <c r="F9" s="13">
        <f t="shared" si="2"/>
        <v>40463</v>
      </c>
      <c r="G9" s="13">
        <f t="shared" si="2"/>
        <v>51508</v>
      </c>
      <c r="H9" s="13">
        <f t="shared" si="2"/>
        <v>47085</v>
      </c>
      <c r="I9" s="13">
        <f t="shared" si="2"/>
        <v>8887</v>
      </c>
      <c r="J9" s="13">
        <f t="shared" si="2"/>
        <v>16828</v>
      </c>
      <c r="K9" s="11">
        <f>SUM(B9:J9)</f>
        <v>343108</v>
      </c>
    </row>
    <row r="10" spans="1:11" ht="17.25" customHeight="1">
      <c r="A10" s="29" t="s">
        <v>18</v>
      </c>
      <c r="B10" s="13">
        <v>38931</v>
      </c>
      <c r="C10" s="13">
        <v>54900</v>
      </c>
      <c r="D10" s="13">
        <v>47790</v>
      </c>
      <c r="E10" s="13">
        <v>36716</v>
      </c>
      <c r="F10" s="13">
        <v>40463</v>
      </c>
      <c r="G10" s="13">
        <v>51508</v>
      </c>
      <c r="H10" s="13">
        <v>47085</v>
      </c>
      <c r="I10" s="13">
        <v>8887</v>
      </c>
      <c r="J10" s="13">
        <v>16828</v>
      </c>
      <c r="K10" s="11">
        <f>SUM(B10:J10)</f>
        <v>343108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253144</v>
      </c>
      <c r="C12" s="17">
        <f t="shared" si="3"/>
        <v>328841</v>
      </c>
      <c r="D12" s="17">
        <f t="shared" si="3"/>
        <v>330791</v>
      </c>
      <c r="E12" s="17">
        <f t="shared" si="3"/>
        <v>235946</v>
      </c>
      <c r="F12" s="17">
        <f t="shared" si="3"/>
        <v>304819</v>
      </c>
      <c r="G12" s="17">
        <f t="shared" si="3"/>
        <v>512671</v>
      </c>
      <c r="H12" s="17">
        <f t="shared" si="3"/>
        <v>235449</v>
      </c>
      <c r="I12" s="17">
        <f t="shared" si="3"/>
        <v>44495</v>
      </c>
      <c r="J12" s="17">
        <f t="shared" si="3"/>
        <v>127913</v>
      </c>
      <c r="K12" s="11">
        <f aca="true" t="shared" si="4" ref="K12:K27">SUM(B12:J12)</f>
        <v>2374069</v>
      </c>
    </row>
    <row r="13" spans="1:13" ht="17.25" customHeight="1">
      <c r="A13" s="14" t="s">
        <v>20</v>
      </c>
      <c r="B13" s="13">
        <v>122586</v>
      </c>
      <c r="C13" s="13">
        <v>170187</v>
      </c>
      <c r="D13" s="13">
        <v>175155</v>
      </c>
      <c r="E13" s="13">
        <v>121612</v>
      </c>
      <c r="F13" s="13">
        <v>156938</v>
      </c>
      <c r="G13" s="13">
        <v>249762</v>
      </c>
      <c r="H13" s="13">
        <v>113827</v>
      </c>
      <c r="I13" s="13">
        <v>25530</v>
      </c>
      <c r="J13" s="13">
        <v>67594</v>
      </c>
      <c r="K13" s="11">
        <f t="shared" si="4"/>
        <v>1203191</v>
      </c>
      <c r="L13" s="52"/>
      <c r="M13" s="53"/>
    </row>
    <row r="14" spans="1:12" ht="17.25" customHeight="1">
      <c r="A14" s="14" t="s">
        <v>21</v>
      </c>
      <c r="B14" s="13">
        <v>122615</v>
      </c>
      <c r="C14" s="13">
        <v>147486</v>
      </c>
      <c r="D14" s="13">
        <v>145491</v>
      </c>
      <c r="E14" s="13">
        <v>106848</v>
      </c>
      <c r="F14" s="13">
        <v>139736</v>
      </c>
      <c r="G14" s="13">
        <v>250735</v>
      </c>
      <c r="H14" s="13">
        <v>112455</v>
      </c>
      <c r="I14" s="13">
        <v>17315</v>
      </c>
      <c r="J14" s="13">
        <v>56992</v>
      </c>
      <c r="K14" s="11">
        <f t="shared" si="4"/>
        <v>1099673</v>
      </c>
      <c r="L14" s="52"/>
    </row>
    <row r="15" spans="1:11" ht="17.25" customHeight="1">
      <c r="A15" s="14" t="s">
        <v>22</v>
      </c>
      <c r="B15" s="13">
        <v>7943</v>
      </c>
      <c r="C15" s="13">
        <v>11168</v>
      </c>
      <c r="D15" s="13">
        <v>10145</v>
      </c>
      <c r="E15" s="13">
        <v>7486</v>
      </c>
      <c r="F15" s="13">
        <v>8145</v>
      </c>
      <c r="G15" s="13">
        <v>12174</v>
      </c>
      <c r="H15" s="13">
        <v>9167</v>
      </c>
      <c r="I15" s="13">
        <v>1650</v>
      </c>
      <c r="J15" s="13">
        <v>3327</v>
      </c>
      <c r="K15" s="11">
        <f t="shared" si="4"/>
        <v>71205</v>
      </c>
    </row>
    <row r="16" spans="1:11" ht="17.25" customHeight="1">
      <c r="A16" s="15" t="s">
        <v>99</v>
      </c>
      <c r="B16" s="13">
        <f>B17+B18+B19</f>
        <v>37827</v>
      </c>
      <c r="C16" s="13">
        <f aca="true" t="shared" si="5" ref="C16:J16">C17+C18+C19</f>
        <v>46145</v>
      </c>
      <c r="D16" s="13">
        <f t="shared" si="5"/>
        <v>45402</v>
      </c>
      <c r="E16" s="13">
        <f t="shared" si="5"/>
        <v>29380</v>
      </c>
      <c r="F16" s="13">
        <f t="shared" si="5"/>
        <v>41757</v>
      </c>
      <c r="G16" s="13">
        <f t="shared" si="5"/>
        <v>66946</v>
      </c>
      <c r="H16" s="13">
        <f t="shared" si="5"/>
        <v>28104</v>
      </c>
      <c r="I16" s="13">
        <f t="shared" si="5"/>
        <v>6371</v>
      </c>
      <c r="J16" s="13">
        <f t="shared" si="5"/>
        <v>18778</v>
      </c>
      <c r="K16" s="11">
        <f t="shared" si="4"/>
        <v>320710</v>
      </c>
    </row>
    <row r="17" spans="1:11" ht="17.25" customHeight="1">
      <c r="A17" s="14" t="s">
        <v>100</v>
      </c>
      <c r="B17" s="13">
        <v>10996</v>
      </c>
      <c r="C17" s="13">
        <v>14789</v>
      </c>
      <c r="D17" s="13">
        <v>13795</v>
      </c>
      <c r="E17" s="13">
        <v>10035</v>
      </c>
      <c r="F17" s="13">
        <v>14170</v>
      </c>
      <c r="G17" s="13">
        <v>23774</v>
      </c>
      <c r="H17" s="13">
        <v>10465</v>
      </c>
      <c r="I17" s="13">
        <v>2365</v>
      </c>
      <c r="J17" s="13">
        <v>5087</v>
      </c>
      <c r="K17" s="11">
        <f t="shared" si="4"/>
        <v>105476</v>
      </c>
    </row>
    <row r="18" spans="1:11" ht="17.25" customHeight="1">
      <c r="A18" s="14" t="s">
        <v>101</v>
      </c>
      <c r="B18" s="13">
        <v>2642</v>
      </c>
      <c r="C18" s="13">
        <v>2733</v>
      </c>
      <c r="D18" s="13">
        <v>3765</v>
      </c>
      <c r="E18" s="13">
        <v>2542</v>
      </c>
      <c r="F18" s="13">
        <v>3367</v>
      </c>
      <c r="G18" s="13">
        <v>6626</v>
      </c>
      <c r="H18" s="13">
        <v>2058</v>
      </c>
      <c r="I18" s="13">
        <v>528</v>
      </c>
      <c r="J18" s="13">
        <v>1576</v>
      </c>
      <c r="K18" s="11">
        <f t="shared" si="4"/>
        <v>25837</v>
      </c>
    </row>
    <row r="19" spans="1:11" ht="17.25" customHeight="1">
      <c r="A19" s="14" t="s">
        <v>102</v>
      </c>
      <c r="B19" s="13">
        <v>24189</v>
      </c>
      <c r="C19" s="13">
        <v>28623</v>
      </c>
      <c r="D19" s="13">
        <v>27842</v>
      </c>
      <c r="E19" s="13">
        <v>16803</v>
      </c>
      <c r="F19" s="13">
        <v>24220</v>
      </c>
      <c r="G19" s="13">
        <v>36546</v>
      </c>
      <c r="H19" s="13">
        <v>15581</v>
      </c>
      <c r="I19" s="13">
        <v>3478</v>
      </c>
      <c r="J19" s="13">
        <v>12115</v>
      </c>
      <c r="K19" s="11">
        <f t="shared" si="4"/>
        <v>189397</v>
      </c>
    </row>
    <row r="20" spans="1:11" ht="17.25" customHeight="1">
      <c r="A20" s="16" t="s">
        <v>23</v>
      </c>
      <c r="B20" s="11">
        <f>+B21+B22+B23</f>
        <v>184671</v>
      </c>
      <c r="C20" s="11">
        <f aca="true" t="shared" si="6" ref="C20:J20">+C21+C22+C23</f>
        <v>203289</v>
      </c>
      <c r="D20" s="11">
        <f t="shared" si="6"/>
        <v>232400</v>
      </c>
      <c r="E20" s="11">
        <f t="shared" si="6"/>
        <v>149711</v>
      </c>
      <c r="F20" s="11">
        <f t="shared" si="6"/>
        <v>231152</v>
      </c>
      <c r="G20" s="11">
        <f t="shared" si="6"/>
        <v>429720</v>
      </c>
      <c r="H20" s="11">
        <f t="shared" si="6"/>
        <v>147111</v>
      </c>
      <c r="I20" s="11">
        <f t="shared" si="6"/>
        <v>35814</v>
      </c>
      <c r="J20" s="11">
        <f t="shared" si="6"/>
        <v>84982</v>
      </c>
      <c r="K20" s="11">
        <f t="shared" si="4"/>
        <v>1698850</v>
      </c>
    </row>
    <row r="21" spans="1:12" ht="17.25" customHeight="1">
      <c r="A21" s="12" t="s">
        <v>24</v>
      </c>
      <c r="B21" s="13">
        <v>98418</v>
      </c>
      <c r="C21" s="13">
        <v>119177</v>
      </c>
      <c r="D21" s="13">
        <v>136421</v>
      </c>
      <c r="E21" s="13">
        <v>86458</v>
      </c>
      <c r="F21" s="13">
        <v>132317</v>
      </c>
      <c r="G21" s="13">
        <v>228122</v>
      </c>
      <c r="H21" s="13">
        <v>83487</v>
      </c>
      <c r="I21" s="13">
        <v>22194</v>
      </c>
      <c r="J21" s="13">
        <v>49206</v>
      </c>
      <c r="K21" s="11">
        <f t="shared" si="4"/>
        <v>955800</v>
      </c>
      <c r="L21" s="52"/>
    </row>
    <row r="22" spans="1:12" ht="17.25" customHeight="1">
      <c r="A22" s="12" t="s">
        <v>25</v>
      </c>
      <c r="B22" s="13">
        <v>81768</v>
      </c>
      <c r="C22" s="13">
        <v>78645</v>
      </c>
      <c r="D22" s="13">
        <v>90074</v>
      </c>
      <c r="E22" s="13">
        <v>59606</v>
      </c>
      <c r="F22" s="13">
        <v>94196</v>
      </c>
      <c r="G22" s="13">
        <v>193590</v>
      </c>
      <c r="H22" s="13">
        <v>59463</v>
      </c>
      <c r="I22" s="13">
        <v>12652</v>
      </c>
      <c r="J22" s="13">
        <v>33881</v>
      </c>
      <c r="K22" s="11">
        <f t="shared" si="4"/>
        <v>703875</v>
      </c>
      <c r="L22" s="52"/>
    </row>
    <row r="23" spans="1:11" ht="17.25" customHeight="1">
      <c r="A23" s="12" t="s">
        <v>26</v>
      </c>
      <c r="B23" s="13">
        <v>4485</v>
      </c>
      <c r="C23" s="13">
        <v>5467</v>
      </c>
      <c r="D23" s="13">
        <v>5905</v>
      </c>
      <c r="E23" s="13">
        <v>3647</v>
      </c>
      <c r="F23" s="13">
        <v>4639</v>
      </c>
      <c r="G23" s="13">
        <v>8008</v>
      </c>
      <c r="H23" s="13">
        <v>4161</v>
      </c>
      <c r="I23" s="13">
        <v>968</v>
      </c>
      <c r="J23" s="13">
        <v>1895</v>
      </c>
      <c r="K23" s="11">
        <f t="shared" si="4"/>
        <v>39175</v>
      </c>
    </row>
    <row r="24" spans="1:11" ht="17.25" customHeight="1">
      <c r="A24" s="16" t="s">
        <v>27</v>
      </c>
      <c r="B24" s="13">
        <v>55661</v>
      </c>
      <c r="C24" s="13">
        <v>84175</v>
      </c>
      <c r="D24" s="13">
        <v>96910</v>
      </c>
      <c r="E24" s="13">
        <v>59917</v>
      </c>
      <c r="F24" s="13">
        <v>71589</v>
      </c>
      <c r="G24" s="13">
        <v>89432</v>
      </c>
      <c r="H24" s="13">
        <v>43469</v>
      </c>
      <c r="I24" s="13">
        <v>18165</v>
      </c>
      <c r="J24" s="13">
        <v>41770</v>
      </c>
      <c r="K24" s="11">
        <f t="shared" si="4"/>
        <v>561088</v>
      </c>
    </row>
    <row r="25" spans="1:12" ht="17.25" customHeight="1">
      <c r="A25" s="12" t="s">
        <v>28</v>
      </c>
      <c r="B25" s="13">
        <v>35623</v>
      </c>
      <c r="C25" s="13">
        <v>53872</v>
      </c>
      <c r="D25" s="13">
        <v>62022</v>
      </c>
      <c r="E25" s="13">
        <v>38347</v>
      </c>
      <c r="F25" s="13">
        <v>45817</v>
      </c>
      <c r="G25" s="13">
        <v>57236</v>
      </c>
      <c r="H25" s="13">
        <v>27820</v>
      </c>
      <c r="I25" s="13">
        <v>11626</v>
      </c>
      <c r="J25" s="13">
        <v>26733</v>
      </c>
      <c r="K25" s="11">
        <f t="shared" si="4"/>
        <v>359096</v>
      </c>
      <c r="L25" s="52"/>
    </row>
    <row r="26" spans="1:12" ht="17.25" customHeight="1">
      <c r="A26" s="12" t="s">
        <v>29</v>
      </c>
      <c r="B26" s="13">
        <v>20038</v>
      </c>
      <c r="C26" s="13">
        <v>30303</v>
      </c>
      <c r="D26" s="13">
        <v>34888</v>
      </c>
      <c r="E26" s="13">
        <v>21570</v>
      </c>
      <c r="F26" s="13">
        <v>25772</v>
      </c>
      <c r="G26" s="13">
        <v>32196</v>
      </c>
      <c r="H26" s="13">
        <v>15649</v>
      </c>
      <c r="I26" s="13">
        <v>6539</v>
      </c>
      <c r="J26" s="13">
        <v>15037</v>
      </c>
      <c r="K26" s="11">
        <f t="shared" si="4"/>
        <v>201992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5840</v>
      </c>
      <c r="I27" s="11">
        <v>0</v>
      </c>
      <c r="J27" s="11">
        <v>0</v>
      </c>
      <c r="K27" s="11">
        <f t="shared" si="4"/>
        <v>5840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13933.94</v>
      </c>
      <c r="I35" s="19">
        <v>0</v>
      </c>
      <c r="J35" s="19">
        <v>0</v>
      </c>
      <c r="K35" s="23">
        <f>SUM(B35:J35)</f>
        <v>13933.94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1488968.21</v>
      </c>
      <c r="C47" s="22">
        <f aca="true" t="shared" si="11" ref="C47:H47">+C48+C56</f>
        <v>2133992.34</v>
      </c>
      <c r="D47" s="22">
        <f t="shared" si="11"/>
        <v>2521592.8499999996</v>
      </c>
      <c r="E47" s="22">
        <f t="shared" si="11"/>
        <v>1462760.5899999999</v>
      </c>
      <c r="F47" s="22">
        <f t="shared" si="11"/>
        <v>1909339.0599999998</v>
      </c>
      <c r="G47" s="22">
        <f t="shared" si="11"/>
        <v>2735433.6999999997</v>
      </c>
      <c r="H47" s="22">
        <f t="shared" si="11"/>
        <v>1401101.73</v>
      </c>
      <c r="I47" s="22">
        <f>+I48+I56</f>
        <v>544579.57</v>
      </c>
      <c r="J47" s="22">
        <f>+J48+J56</f>
        <v>838385.1300000001</v>
      </c>
      <c r="K47" s="22">
        <f>SUM(B47:J47)</f>
        <v>15036153.18</v>
      </c>
    </row>
    <row r="48" spans="1:11" ht="17.25" customHeight="1">
      <c r="A48" s="16" t="s">
        <v>46</v>
      </c>
      <c r="B48" s="23">
        <f>SUM(B49:B55)</f>
        <v>1471588.88</v>
      </c>
      <c r="C48" s="23">
        <f aca="true" t="shared" si="12" ref="C48:H48">SUM(C49:C55)</f>
        <v>2111857.65</v>
      </c>
      <c r="D48" s="23">
        <f t="shared" si="12"/>
        <v>2496316.1599999997</v>
      </c>
      <c r="E48" s="23">
        <f t="shared" si="12"/>
        <v>1441862.1099999999</v>
      </c>
      <c r="F48" s="23">
        <f t="shared" si="12"/>
        <v>1887467.2299999997</v>
      </c>
      <c r="G48" s="23">
        <f t="shared" si="12"/>
        <v>2707649.17</v>
      </c>
      <c r="H48" s="23">
        <f t="shared" si="12"/>
        <v>1382547.7</v>
      </c>
      <c r="I48" s="23">
        <f>SUM(I49:I55)</f>
        <v>544579.57</v>
      </c>
      <c r="J48" s="23">
        <f>SUM(J49:J55)</f>
        <v>825425.6000000001</v>
      </c>
      <c r="K48" s="23">
        <f aca="true" t="shared" si="13" ref="K48:K56">SUM(B48:J48)</f>
        <v>14869294.069999998</v>
      </c>
    </row>
    <row r="49" spans="1:11" ht="17.25" customHeight="1">
      <c r="A49" s="34" t="s">
        <v>47</v>
      </c>
      <c r="B49" s="23">
        <f aca="true" t="shared" si="14" ref="B49:H49">ROUND(B30*B7,2)</f>
        <v>1470234.32</v>
      </c>
      <c r="C49" s="23">
        <f t="shared" si="14"/>
        <v>2104920.11</v>
      </c>
      <c r="D49" s="23">
        <f t="shared" si="14"/>
        <v>2494077.79</v>
      </c>
      <c r="E49" s="23">
        <f t="shared" si="14"/>
        <v>1440760.39</v>
      </c>
      <c r="F49" s="23">
        <f t="shared" si="14"/>
        <v>1885513.63</v>
      </c>
      <c r="G49" s="23">
        <f t="shared" si="14"/>
        <v>2704876.37</v>
      </c>
      <c r="H49" s="23">
        <f t="shared" si="14"/>
        <v>1367231.19</v>
      </c>
      <c r="I49" s="23">
        <f>ROUND(I30*I7,2)</f>
        <v>543513.85</v>
      </c>
      <c r="J49" s="23">
        <f>ROUND(J30*J7,2)</f>
        <v>823208.56</v>
      </c>
      <c r="K49" s="23">
        <f t="shared" si="13"/>
        <v>14834336.209999999</v>
      </c>
    </row>
    <row r="50" spans="1:11" ht="17.25" customHeight="1">
      <c r="A50" s="34" t="s">
        <v>48</v>
      </c>
      <c r="B50" s="19">
        <v>0</v>
      </c>
      <c r="C50" s="23">
        <f>ROUND(C31*C7,2)</f>
        <v>4678.84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4678.84</v>
      </c>
    </row>
    <row r="51" spans="1:11" ht="17.25" customHeight="1">
      <c r="A51" s="68" t="s">
        <v>110</v>
      </c>
      <c r="B51" s="69">
        <f>ROUND(B32*B7,2)</f>
        <v>-2737.12</v>
      </c>
      <c r="C51" s="69">
        <f>ROUND(C32*C7,2)</f>
        <v>-3515.02</v>
      </c>
      <c r="D51" s="69">
        <f aca="true" t="shared" si="15" ref="D51:J51">ROUND(D32*D7,2)</f>
        <v>-3766.47</v>
      </c>
      <c r="E51" s="69">
        <f t="shared" si="15"/>
        <v>-2343.68</v>
      </c>
      <c r="F51" s="69">
        <f t="shared" si="15"/>
        <v>-3238.04</v>
      </c>
      <c r="G51" s="69">
        <f t="shared" si="15"/>
        <v>-4486.08</v>
      </c>
      <c r="H51" s="69">
        <f t="shared" si="15"/>
        <v>-2332.47</v>
      </c>
      <c r="I51" s="69">
        <f t="shared" si="15"/>
        <v>0</v>
      </c>
      <c r="J51" s="69">
        <f t="shared" si="15"/>
        <v>0</v>
      </c>
      <c r="K51" s="69">
        <f>SUM(B51:J51)</f>
        <v>-22418.879999999997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13933.94</v>
      </c>
      <c r="I53" s="31">
        <f>+I35</f>
        <v>0</v>
      </c>
      <c r="J53" s="31">
        <f>+J35</f>
        <v>0</v>
      </c>
      <c r="K53" s="23">
        <f t="shared" si="13"/>
        <v>13933.94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-234903.89</v>
      </c>
      <c r="C60" s="35">
        <f t="shared" si="16"/>
        <v>-222125.11000000002</v>
      </c>
      <c r="D60" s="35">
        <f t="shared" si="16"/>
        <v>-219263.43</v>
      </c>
      <c r="E60" s="35">
        <f t="shared" si="16"/>
        <v>-280484.02</v>
      </c>
      <c r="F60" s="35">
        <f t="shared" si="16"/>
        <v>-247049.25999999998</v>
      </c>
      <c r="G60" s="35">
        <f t="shared" si="16"/>
        <v>-284145.5</v>
      </c>
      <c r="H60" s="35">
        <f t="shared" si="16"/>
        <v>-178185.68</v>
      </c>
      <c r="I60" s="35">
        <f t="shared" si="16"/>
        <v>-89758.79999999999</v>
      </c>
      <c r="J60" s="35">
        <f t="shared" si="16"/>
        <v>-83536.65</v>
      </c>
      <c r="K60" s="35">
        <f>SUM(B60:J60)</f>
        <v>-1839452.3399999999</v>
      </c>
    </row>
    <row r="61" spans="1:11" ht="18.75" customHeight="1">
      <c r="A61" s="16" t="s">
        <v>78</v>
      </c>
      <c r="B61" s="35">
        <f aca="true" t="shared" si="17" ref="B61:J61">B62+B63+B64+B65+B66+B67</f>
        <v>-221205.03</v>
      </c>
      <c r="C61" s="35">
        <f t="shared" si="17"/>
        <v>-202136.76</v>
      </c>
      <c r="D61" s="35">
        <f t="shared" si="17"/>
        <v>-199695.5</v>
      </c>
      <c r="E61" s="35">
        <f t="shared" si="17"/>
        <v>-255382.3</v>
      </c>
      <c r="F61" s="35">
        <f t="shared" si="17"/>
        <v>-228622.36</v>
      </c>
      <c r="G61" s="35">
        <f t="shared" si="17"/>
        <v>-256986.51</v>
      </c>
      <c r="H61" s="35">
        <f t="shared" si="17"/>
        <v>-164887.5</v>
      </c>
      <c r="I61" s="35">
        <f t="shared" si="17"/>
        <v>-31104.5</v>
      </c>
      <c r="J61" s="35">
        <f t="shared" si="17"/>
        <v>-58898</v>
      </c>
      <c r="K61" s="35">
        <f aca="true" t="shared" si="18" ref="K61:K94">SUM(B61:J61)</f>
        <v>-1618918.4600000002</v>
      </c>
    </row>
    <row r="62" spans="1:11" ht="18.75" customHeight="1">
      <c r="A62" s="12" t="s">
        <v>79</v>
      </c>
      <c r="B62" s="35">
        <f>-ROUND(B9*$D$3,2)</f>
        <v>-136258.5</v>
      </c>
      <c r="C62" s="35">
        <f aca="true" t="shared" si="19" ref="C62:J62">-ROUND(C9*$D$3,2)</f>
        <v>-192150</v>
      </c>
      <c r="D62" s="35">
        <f t="shared" si="19"/>
        <v>-167265</v>
      </c>
      <c r="E62" s="35">
        <f t="shared" si="19"/>
        <v>-128506</v>
      </c>
      <c r="F62" s="35">
        <f t="shared" si="19"/>
        <v>-141620.5</v>
      </c>
      <c r="G62" s="35">
        <f t="shared" si="19"/>
        <v>-180278</v>
      </c>
      <c r="H62" s="35">
        <f t="shared" si="19"/>
        <v>-164797.5</v>
      </c>
      <c r="I62" s="35">
        <f t="shared" si="19"/>
        <v>-31104.5</v>
      </c>
      <c r="J62" s="35">
        <f t="shared" si="19"/>
        <v>-58898</v>
      </c>
      <c r="K62" s="35">
        <f t="shared" si="18"/>
        <v>-1200878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-1043</v>
      </c>
      <c r="C64" s="35">
        <v>-315</v>
      </c>
      <c r="D64" s="35">
        <v>-385</v>
      </c>
      <c r="E64" s="35">
        <v>-1557.5</v>
      </c>
      <c r="F64" s="35">
        <v>-675.5</v>
      </c>
      <c r="G64" s="35">
        <v>-448</v>
      </c>
      <c r="H64" s="19">
        <v>0</v>
      </c>
      <c r="I64" s="19">
        <v>0</v>
      </c>
      <c r="J64" s="19">
        <v>0</v>
      </c>
      <c r="K64" s="35">
        <f t="shared" si="18"/>
        <v>-4424</v>
      </c>
    </row>
    <row r="65" spans="1:11" ht="18.75" customHeight="1">
      <c r="A65" s="12" t="s">
        <v>111</v>
      </c>
      <c r="B65" s="19">
        <v>-1249.5</v>
      </c>
      <c r="C65" s="19">
        <v>-514.5</v>
      </c>
      <c r="D65" s="19">
        <v>-514.5</v>
      </c>
      <c r="E65" s="19">
        <v>-1053.5</v>
      </c>
      <c r="F65" s="19">
        <v>-367.5</v>
      </c>
      <c r="G65" s="19">
        <v>-245</v>
      </c>
      <c r="H65" s="19">
        <v>0</v>
      </c>
      <c r="I65" s="19">
        <v>0</v>
      </c>
      <c r="J65" s="19">
        <v>0</v>
      </c>
      <c r="K65" s="35">
        <f t="shared" si="18"/>
        <v>-3944.5</v>
      </c>
    </row>
    <row r="66" spans="1:11" ht="18.75" customHeight="1">
      <c r="A66" s="12" t="s">
        <v>56</v>
      </c>
      <c r="B66" s="47">
        <v>-82609.03</v>
      </c>
      <c r="C66" s="47">
        <v>-9157.26</v>
      </c>
      <c r="D66" s="47">
        <v>-31531</v>
      </c>
      <c r="E66" s="47">
        <v>-124220.3</v>
      </c>
      <c r="F66" s="47">
        <v>-85958.86</v>
      </c>
      <c r="G66" s="47">
        <v>-76015.51</v>
      </c>
      <c r="H66" s="19">
        <v>-90</v>
      </c>
      <c r="I66" s="19">
        <v>0</v>
      </c>
      <c r="J66" s="19">
        <v>0</v>
      </c>
      <c r="K66" s="35">
        <f t="shared" si="18"/>
        <v>-409581.96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-25101.72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-58654.299999999996</v>
      </c>
      <c r="J68" s="35">
        <f t="shared" si="20"/>
        <v>-24638.65</v>
      </c>
      <c r="K68" s="35">
        <f t="shared" si="18"/>
        <v>-220533.88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-12140.91</v>
      </c>
      <c r="F92" s="19">
        <v>0</v>
      </c>
      <c r="G92" s="19">
        <v>0</v>
      </c>
      <c r="H92" s="19">
        <v>0</v>
      </c>
      <c r="I92" s="48">
        <v>-6861.7</v>
      </c>
      <c r="J92" s="48">
        <v>-15007.09</v>
      </c>
      <c r="K92" s="48">
        <f t="shared" si="18"/>
        <v>-34009.7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1254064.3199999998</v>
      </c>
      <c r="C97" s="24">
        <f t="shared" si="21"/>
        <v>1911867.2299999997</v>
      </c>
      <c r="D97" s="24">
        <f t="shared" si="21"/>
        <v>2302329.4199999995</v>
      </c>
      <c r="E97" s="24">
        <f t="shared" si="21"/>
        <v>1182276.5699999998</v>
      </c>
      <c r="F97" s="24">
        <f t="shared" si="21"/>
        <v>1662289.7999999998</v>
      </c>
      <c r="G97" s="24">
        <f t="shared" si="21"/>
        <v>2451288.1999999997</v>
      </c>
      <c r="H97" s="24">
        <f t="shared" si="21"/>
        <v>1222916.05</v>
      </c>
      <c r="I97" s="24">
        <f>+I98+I99</f>
        <v>454820.76999999996</v>
      </c>
      <c r="J97" s="24">
        <f>+J98+J99</f>
        <v>754848.4800000001</v>
      </c>
      <c r="K97" s="48">
        <f>SUM(B97:J97)</f>
        <v>13196700.84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1236684.9899999998</v>
      </c>
      <c r="C98" s="24">
        <f t="shared" si="22"/>
        <v>1889732.5399999998</v>
      </c>
      <c r="D98" s="24">
        <f t="shared" si="22"/>
        <v>2277052.7299999995</v>
      </c>
      <c r="E98" s="24">
        <f t="shared" si="22"/>
        <v>1161378.0899999999</v>
      </c>
      <c r="F98" s="24">
        <f t="shared" si="22"/>
        <v>1640417.9699999997</v>
      </c>
      <c r="G98" s="24">
        <f t="shared" si="22"/>
        <v>2423503.67</v>
      </c>
      <c r="H98" s="24">
        <f t="shared" si="22"/>
        <v>1204362.02</v>
      </c>
      <c r="I98" s="24">
        <f t="shared" si="22"/>
        <v>454820.76999999996</v>
      </c>
      <c r="J98" s="24">
        <f t="shared" si="22"/>
        <v>741888.9500000001</v>
      </c>
      <c r="K98" s="48">
        <f>SUM(B98:J98)</f>
        <v>13029841.729999997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13196700.82</v>
      </c>
      <c r="L105" s="54"/>
    </row>
    <row r="106" spans="1:11" ht="18.75" customHeight="1">
      <c r="A106" s="26" t="s">
        <v>74</v>
      </c>
      <c r="B106" s="27">
        <v>160398.04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160398.04</v>
      </c>
    </row>
    <row r="107" spans="1:11" ht="18.75" customHeight="1">
      <c r="A107" s="26" t="s">
        <v>75</v>
      </c>
      <c r="B107" s="27">
        <v>1093666.28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1093666.28</v>
      </c>
    </row>
    <row r="108" spans="1:11" ht="18.75" customHeight="1">
      <c r="A108" s="26" t="s">
        <v>76</v>
      </c>
      <c r="B108" s="40">
        <v>0</v>
      </c>
      <c r="C108" s="27">
        <f>+C97</f>
        <v>1911867.2299999997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1911867.2299999997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2302329.4199999995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2302329.4199999995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1182276.5699999998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1182276.5699999998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320881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320881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605191.59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605191.59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736217.21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736217.21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715810.91</v>
      </c>
      <c r="H114" s="40">
        <v>0</v>
      </c>
      <c r="I114" s="40">
        <v>0</v>
      </c>
      <c r="J114" s="40">
        <v>0</v>
      </c>
      <c r="K114" s="41">
        <f t="shared" si="24"/>
        <v>715810.91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57044.72</v>
      </c>
      <c r="H115" s="40">
        <v>0</v>
      </c>
      <c r="I115" s="40">
        <v>0</v>
      </c>
      <c r="J115" s="40">
        <v>0</v>
      </c>
      <c r="K115" s="41">
        <f t="shared" si="24"/>
        <v>57044.72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36519.13</v>
      </c>
      <c r="H116" s="40">
        <v>0</v>
      </c>
      <c r="I116" s="40">
        <v>0</v>
      </c>
      <c r="J116" s="40">
        <v>0</v>
      </c>
      <c r="K116" s="41">
        <f t="shared" si="24"/>
        <v>36519.13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361566.93</v>
      </c>
      <c r="H117" s="40">
        <v>0</v>
      </c>
      <c r="I117" s="40">
        <v>0</v>
      </c>
      <c r="J117" s="40">
        <v>0</v>
      </c>
      <c r="K117" s="41">
        <f t="shared" si="24"/>
        <v>361566.93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1280346.49</v>
      </c>
      <c r="H118" s="40">
        <v>0</v>
      </c>
      <c r="I118" s="40">
        <v>0</v>
      </c>
      <c r="J118" s="40">
        <v>0</v>
      </c>
      <c r="K118" s="41">
        <f t="shared" si="24"/>
        <v>1280346.49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450618.76</v>
      </c>
      <c r="I119" s="40">
        <v>0</v>
      </c>
      <c r="J119" s="40">
        <v>0</v>
      </c>
      <c r="K119" s="41">
        <f t="shared" si="24"/>
        <v>450618.76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772297.29</v>
      </c>
      <c r="I120" s="40">
        <v>0</v>
      </c>
      <c r="J120" s="40">
        <v>0</v>
      </c>
      <c r="K120" s="41">
        <f t="shared" si="24"/>
        <v>772297.29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454820.77</v>
      </c>
      <c r="J121" s="40">
        <v>0</v>
      </c>
      <c r="K121" s="41">
        <f t="shared" si="24"/>
        <v>454820.77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754848.48</v>
      </c>
      <c r="K122" s="44">
        <f t="shared" si="24"/>
        <v>754848.48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2015-07-21T18:02:34Z</dcterms:modified>
  <cp:category/>
  <cp:version/>
  <cp:contentType/>
  <cp:contentStatus/>
</cp:coreProperties>
</file>