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<sst xmlns="http://schemas.openxmlformats.org/spreadsheetml/2006/main" count="126" uniqueCount="126">
  <si>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</si>
  <si>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</si>
  <si>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</si>
  <si>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</si>
  <si>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</si>
  <si>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</si>
  <si>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</si>
  <si>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</si>
  <si>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</si>
  <si>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</si>
  <si>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</si>
  <si>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</si>
  <si>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</si>
  <si>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</si>
  <si>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</si>
  <si>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</si>
  <si>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</si>
  <si>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</si>
  <si>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</si>
  <si>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</si>
  <si>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</si>
  <si>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</si>
  <si>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</si>
  <si>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</si>
  <si>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</si>
  <si>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</si>
  <si>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</si>
  <si>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</si>
  <si>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</si>
  <si>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</si>
  <si>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</si>
  <si>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</si>
  <si>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</si>
  <si>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</si>
  <si>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</si>
  <si>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</si>
  <si>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</si>
  <si>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</si>
  <si>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</si>
  <si>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</si>
  <si>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</si>
  <si>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</si>
  <si>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</si>
  <si>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</si>
  <si>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</si>
  <si>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</si>
  <si>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</si>
  <si>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</si>
  <si>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</si>
  <si>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</si>
  <si>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</si>
  <si>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</si>
  <si>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</si>
  <si>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</si>
  <si>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</si>
  <si>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</si>
  <si>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</si>
  <si>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</si>
  <si>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</si>
  <si>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</si>
  <si>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</si>
  <si>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</si>
  <si>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</si>
  <si>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</si>
  <si>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</si>
  <si>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</si>
  <si>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</si>
  <si>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</si>
  <si>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</si>
  <si>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</si>
  <si>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</si>
  <si>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</si>
  <si>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</si>
  <si>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</si>
  <si>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</si>
  <si>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</si>
  <si>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</si>
  <si>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</si>
  <si>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</si>
  <si>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</si>
  <si>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</si>
  <si>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</si>
  <si>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</si>
  <si>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</si>
  <si>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</si>
  <si>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</si>
  <si>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</si>
  <si>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</si>
  <si>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</si>
  <si>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</si>
  <si>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</si>
  <si>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</si>
  <si>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</si>
  <si>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</si>
  <si>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</si>
  <si>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</si>
  <si>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</si>
  <si>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</si>
  <si>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</si>
  <si>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</si>
  <si>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</si>
  <si>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</si>
  <si>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</si>
  <si>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</si>
  <si>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</si>
  <si>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</si>
  <si>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</si>
  <si>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</si>
  <si>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</si>
  <si>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</si>
  <si>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</si>
  <si>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</si>
  <si>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</si>
  <si>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</si>
  <si>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</si>
  <si>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</si>
  <si>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</si>
  <si>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</si>
  <si>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</si>
  <si>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</si>
  <si>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</si>
  <si>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</si>
  <si>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</si>
  <si>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</si>
  <si>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</si>
  <si>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13/07/15 - VENCIMENTO 20/07/15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</si>
</sst>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554172</v>
      </c>
      <c r="C7" s="9">
        <f t="shared" si="0"/>
        <v>706481</v>
      </c>
      <c r="D7" s="9">
        <f t="shared" si="0"/>
        <v>744451</v>
      </c>
      <c r="E7" s="9">
        <f t="shared" si="0"/>
        <v>494460</v>
      </c>
      <c r="F7" s="9">
        <f t="shared" si="0"/>
        <v>654503</v>
      </c>
      <c r="G7" s="9">
        <f t="shared" si="0"/>
        <v>1120692</v>
      </c>
      <c r="H7" s="9">
        <f t="shared" si="0"/>
        <v>491916</v>
      </c>
      <c r="I7" s="9">
        <f t="shared" si="0"/>
        <v>112173</v>
      </c>
      <c r="J7" s="9">
        <f t="shared" si="0"/>
        <v>286641</v>
      </c>
      <c r="K7" s="9">
        <f t="shared" si="0"/>
        <v>5165489</v>
      </c>
      <c r="L7" s="52"/>
    </row>
    <row r="8" spans="1:11" ht="17.25" customHeight="1">
      <c r="A8" s="10" t="s">
        <v>103</v>
      </c>
      <c r="B8" s="11">
        <f>B9+B12+B16</f>
        <v>320693</v>
      </c>
      <c r="C8" s="11">
        <f aca="true" t="shared" si="1" ref="C8:J8">C9+C12+C16</f>
        <v>423274</v>
      </c>
      <c r="D8" s="11">
        <f t="shared" si="1"/>
        <v>417915</v>
      </c>
      <c r="E8" s="11">
        <f t="shared" si="1"/>
        <v>290603</v>
      </c>
      <c r="F8" s="11">
        <f t="shared" si="1"/>
        <v>366998</v>
      </c>
      <c r="G8" s="11">
        <f t="shared" si="1"/>
        <v>616770</v>
      </c>
      <c r="H8" s="11">
        <f t="shared" si="1"/>
        <v>300394</v>
      </c>
      <c r="I8" s="11">
        <f t="shared" si="1"/>
        <v>59194</v>
      </c>
      <c r="J8" s="11">
        <f t="shared" si="1"/>
        <v>161638</v>
      </c>
      <c r="K8" s="11">
        <f>SUM(B8:J8)</f>
        <v>2957479</v>
      </c>
    </row>
    <row r="9" spans="1:11" ht="17.25" customHeight="1">
      <c r="A9" s="15" t="s">
        <v>17</v>
      </c>
      <c r="B9" s="13">
        <f>+B10+B11</f>
        <v>41854</v>
      </c>
      <c r="C9" s="13">
        <f aca="true" t="shared" si="2" ref="C9:J9">+C10+C11</f>
        <v>60085</v>
      </c>
      <c r="D9" s="13">
        <f t="shared" si="2"/>
        <v>53396</v>
      </c>
      <c r="E9" s="13">
        <f t="shared" si="2"/>
        <v>38206</v>
      </c>
      <c r="F9" s="13">
        <f t="shared" si="2"/>
        <v>42091</v>
      </c>
      <c r="G9" s="13">
        <f t="shared" si="2"/>
        <v>55673</v>
      </c>
      <c r="H9" s="13">
        <f t="shared" si="2"/>
        <v>48406</v>
      </c>
      <c r="I9" s="13">
        <f t="shared" si="2"/>
        <v>9391</v>
      </c>
      <c r="J9" s="13">
        <f t="shared" si="2"/>
        <v>18643</v>
      </c>
      <c r="K9" s="11">
        <f>SUM(B9:J9)</f>
        <v>367745</v>
      </c>
    </row>
    <row r="10" spans="1:11" ht="17.25" customHeight="1">
      <c r="A10" s="29" t="s">
        <v>18</v>
      </c>
      <c r="B10" s="13">
        <v>41854</v>
      </c>
      <c r="C10" s="13">
        <v>60085</v>
      </c>
      <c r="D10" s="13">
        <v>53396</v>
      </c>
      <c r="E10" s="13">
        <v>38206</v>
      </c>
      <c r="F10" s="13">
        <v>42091</v>
      </c>
      <c r="G10" s="13">
        <v>55673</v>
      </c>
      <c r="H10" s="13">
        <v>48406</v>
      </c>
      <c r="I10" s="13">
        <v>9391</v>
      </c>
      <c r="J10" s="13">
        <v>18643</v>
      </c>
      <c r="K10" s="11">
        <f>SUM(B10:J10)</f>
        <v>367745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243573</v>
      </c>
      <c r="C12" s="17">
        <f t="shared" si="3"/>
        <v>319725</v>
      </c>
      <c r="D12" s="17">
        <f t="shared" si="3"/>
        <v>321573</v>
      </c>
      <c r="E12" s="17">
        <f t="shared" si="3"/>
        <v>224813</v>
      </c>
      <c r="F12" s="17">
        <f t="shared" si="3"/>
        <v>286660</v>
      </c>
      <c r="G12" s="17">
        <f t="shared" si="3"/>
        <v>497852</v>
      </c>
      <c r="H12" s="17">
        <f t="shared" si="3"/>
        <v>225473</v>
      </c>
      <c r="I12" s="17">
        <f t="shared" si="3"/>
        <v>43586</v>
      </c>
      <c r="J12" s="17">
        <f t="shared" si="3"/>
        <v>125082</v>
      </c>
      <c r="K12" s="11">
        <f aca="true" t="shared" si="4" ref="K12:K27">SUM(B12:J12)</f>
        <v>2288337</v>
      </c>
    </row>
    <row r="13" spans="1:13" ht="17.25" customHeight="1">
      <c r="A13" s="14" t="s">
        <v>20</v>
      </c>
      <c r="B13" s="13">
        <v>117026</v>
      </c>
      <c r="C13" s="13">
        <v>163997</v>
      </c>
      <c r="D13" s="13">
        <v>169607</v>
      </c>
      <c r="E13" s="13">
        <v>115115</v>
      </c>
      <c r="F13" s="13">
        <v>145568</v>
      </c>
      <c r="G13" s="13">
        <v>241113</v>
      </c>
      <c r="H13" s="13">
        <v>108091</v>
      </c>
      <c r="I13" s="13">
        <v>24584</v>
      </c>
      <c r="J13" s="13">
        <v>65679</v>
      </c>
      <c r="K13" s="11">
        <f t="shared" si="4"/>
        <v>1150780</v>
      </c>
      <c r="L13" s="52"/>
      <c r="M13" s="53"/>
    </row>
    <row r="14" spans="1:12" ht="17.25" customHeight="1">
      <c r="A14" s="14" t="s">
        <v>21</v>
      </c>
      <c r="B14" s="13">
        <v>118664</v>
      </c>
      <c r="C14" s="13">
        <v>144655</v>
      </c>
      <c r="D14" s="13">
        <v>141797</v>
      </c>
      <c r="E14" s="13">
        <v>102377</v>
      </c>
      <c r="F14" s="13">
        <v>133148</v>
      </c>
      <c r="G14" s="13">
        <v>244334</v>
      </c>
      <c r="H14" s="13">
        <v>108269</v>
      </c>
      <c r="I14" s="13">
        <v>17277</v>
      </c>
      <c r="J14" s="13">
        <v>56053</v>
      </c>
      <c r="K14" s="11">
        <f t="shared" si="4"/>
        <v>1066574</v>
      </c>
      <c r="L14" s="52"/>
    </row>
    <row r="15" spans="1:11" ht="17.25" customHeight="1">
      <c r="A15" s="14" t="s">
        <v>22</v>
      </c>
      <c r="B15" s="13">
        <v>7883</v>
      </c>
      <c r="C15" s="13">
        <v>11073</v>
      </c>
      <c r="D15" s="13">
        <v>10169</v>
      </c>
      <c r="E15" s="13">
        <v>7321</v>
      </c>
      <c r="F15" s="13">
        <v>7944</v>
      </c>
      <c r="G15" s="13">
        <v>12405</v>
      </c>
      <c r="H15" s="13">
        <v>9113</v>
      </c>
      <c r="I15" s="13">
        <v>1725</v>
      </c>
      <c r="J15" s="13">
        <v>3350</v>
      </c>
      <c r="K15" s="11">
        <f t="shared" si="4"/>
        <v>70983</v>
      </c>
    </row>
    <row r="16" spans="1:11" ht="17.25" customHeight="1">
      <c r="A16" s="15" t="s">
        <v>99</v>
      </c>
      <c r="B16" s="13">
        <f>B17+B18+B19</f>
        <v>35266</v>
      </c>
      <c r="C16" s="13">
        <f aca="true" t="shared" si="5" ref="C16:J16">C17+C18+C19</f>
        <v>43464</v>
      </c>
      <c r="D16" s="13">
        <f t="shared" si="5"/>
        <v>42946</v>
      </c>
      <c r="E16" s="13">
        <f t="shared" si="5"/>
        <v>27584</v>
      </c>
      <c r="F16" s="13">
        <f t="shared" si="5"/>
        <v>38247</v>
      </c>
      <c r="G16" s="13">
        <f t="shared" si="5"/>
        <v>63245</v>
      </c>
      <c r="H16" s="13">
        <f t="shared" si="5"/>
        <v>26515</v>
      </c>
      <c r="I16" s="13">
        <f t="shared" si="5"/>
        <v>6217</v>
      </c>
      <c r="J16" s="13">
        <f t="shared" si="5"/>
        <v>17913</v>
      </c>
      <c r="K16" s="11">
        <f t="shared" si="4"/>
        <v>301397</v>
      </c>
    </row>
    <row r="17" spans="1:11" ht="17.25" customHeight="1">
      <c r="A17" s="14" t="s">
        <v>100</v>
      </c>
      <c r="B17" s="13">
        <v>10258</v>
      </c>
      <c r="C17" s="13">
        <v>13833</v>
      </c>
      <c r="D17" s="13">
        <v>12934</v>
      </c>
      <c r="E17" s="13">
        <v>9407</v>
      </c>
      <c r="F17" s="13">
        <v>13087</v>
      </c>
      <c r="G17" s="13">
        <v>22465</v>
      </c>
      <c r="H17" s="13">
        <v>9724</v>
      </c>
      <c r="I17" s="13">
        <v>2327</v>
      </c>
      <c r="J17" s="13">
        <v>4943</v>
      </c>
      <c r="K17" s="11">
        <f t="shared" si="4"/>
        <v>98978</v>
      </c>
    </row>
    <row r="18" spans="1:11" ht="17.25" customHeight="1">
      <c r="A18" s="14" t="s">
        <v>101</v>
      </c>
      <c r="B18" s="13">
        <v>2592</v>
      </c>
      <c r="C18" s="13">
        <v>2585</v>
      </c>
      <c r="D18" s="13">
        <v>3526</v>
      </c>
      <c r="E18" s="13">
        <v>2355</v>
      </c>
      <c r="F18" s="13">
        <v>3102</v>
      </c>
      <c r="G18" s="13">
        <v>6313</v>
      </c>
      <c r="H18" s="13">
        <v>1946</v>
      </c>
      <c r="I18" s="13">
        <v>516</v>
      </c>
      <c r="J18" s="13">
        <v>1472</v>
      </c>
      <c r="K18" s="11">
        <f t="shared" si="4"/>
        <v>24407</v>
      </c>
    </row>
    <row r="19" spans="1:11" ht="17.25" customHeight="1">
      <c r="A19" s="14" t="s">
        <v>102</v>
      </c>
      <c r="B19" s="13">
        <v>22416</v>
      </c>
      <c r="C19" s="13">
        <v>27046</v>
      </c>
      <c r="D19" s="13">
        <v>26486</v>
      </c>
      <c r="E19" s="13">
        <v>15822</v>
      </c>
      <c r="F19" s="13">
        <v>22058</v>
      </c>
      <c r="G19" s="13">
        <v>34467</v>
      </c>
      <c r="H19" s="13">
        <v>14845</v>
      </c>
      <c r="I19" s="13">
        <v>3374</v>
      </c>
      <c r="J19" s="13">
        <v>11498</v>
      </c>
      <c r="K19" s="11">
        <f t="shared" si="4"/>
        <v>178012</v>
      </c>
    </row>
    <row r="20" spans="1:11" ht="17.25" customHeight="1">
      <c r="A20" s="16" t="s">
        <v>23</v>
      </c>
      <c r="B20" s="11">
        <f>+B21+B22+B23</f>
        <v>178876</v>
      </c>
      <c r="C20" s="11">
        <f aca="true" t="shared" si="6" ref="C20:J20">+C21+C22+C23</f>
        <v>198933</v>
      </c>
      <c r="D20" s="11">
        <f t="shared" si="6"/>
        <v>228023</v>
      </c>
      <c r="E20" s="11">
        <f t="shared" si="6"/>
        <v>144385</v>
      </c>
      <c r="F20" s="11">
        <f t="shared" si="6"/>
        <v>218036</v>
      </c>
      <c r="G20" s="11">
        <f t="shared" si="6"/>
        <v>414574</v>
      </c>
      <c r="H20" s="11">
        <f t="shared" si="6"/>
        <v>142462</v>
      </c>
      <c r="I20" s="11">
        <f t="shared" si="6"/>
        <v>34702</v>
      </c>
      <c r="J20" s="11">
        <f t="shared" si="6"/>
        <v>83151</v>
      </c>
      <c r="K20" s="11">
        <f t="shared" si="4"/>
        <v>1643142</v>
      </c>
    </row>
    <row r="21" spans="1:12" ht="17.25" customHeight="1">
      <c r="A21" s="12" t="s">
        <v>24</v>
      </c>
      <c r="B21" s="13">
        <v>94806</v>
      </c>
      <c r="C21" s="13">
        <v>116596</v>
      </c>
      <c r="D21" s="13">
        <v>135030</v>
      </c>
      <c r="E21" s="13">
        <v>83533</v>
      </c>
      <c r="F21" s="13">
        <v>124951</v>
      </c>
      <c r="G21" s="13">
        <v>219332</v>
      </c>
      <c r="H21" s="13">
        <v>80540</v>
      </c>
      <c r="I21" s="13">
        <v>21383</v>
      </c>
      <c r="J21" s="13">
        <v>47967</v>
      </c>
      <c r="K21" s="11">
        <f t="shared" si="4"/>
        <v>924138</v>
      </c>
      <c r="L21" s="52"/>
    </row>
    <row r="22" spans="1:12" ht="17.25" customHeight="1">
      <c r="A22" s="12" t="s">
        <v>25</v>
      </c>
      <c r="B22" s="13">
        <v>79379</v>
      </c>
      <c r="C22" s="13">
        <v>76996</v>
      </c>
      <c r="D22" s="13">
        <v>87065</v>
      </c>
      <c r="E22" s="13">
        <v>57266</v>
      </c>
      <c r="F22" s="13">
        <v>88473</v>
      </c>
      <c r="G22" s="13">
        <v>187172</v>
      </c>
      <c r="H22" s="13">
        <v>57724</v>
      </c>
      <c r="I22" s="13">
        <v>12310</v>
      </c>
      <c r="J22" s="13">
        <v>33322</v>
      </c>
      <c r="K22" s="11">
        <f t="shared" si="4"/>
        <v>679707</v>
      </c>
      <c r="L22" s="52"/>
    </row>
    <row r="23" spans="1:11" ht="17.25" customHeight="1">
      <c r="A23" s="12" t="s">
        <v>26</v>
      </c>
      <c r="B23" s="13">
        <v>4691</v>
      </c>
      <c r="C23" s="13">
        <v>5341</v>
      </c>
      <c r="D23" s="13">
        <v>5928</v>
      </c>
      <c r="E23" s="13">
        <v>3586</v>
      </c>
      <c r="F23" s="13">
        <v>4612</v>
      </c>
      <c r="G23" s="13">
        <v>8070</v>
      </c>
      <c r="H23" s="13">
        <v>4198</v>
      </c>
      <c r="I23" s="13">
        <v>1009</v>
      </c>
      <c r="J23" s="13">
        <v>1862</v>
      </c>
      <c r="K23" s="11">
        <f t="shared" si="4"/>
        <v>39297</v>
      </c>
    </row>
    <row r="24" spans="1:11" ht="17.25" customHeight="1">
      <c r="A24" s="16" t="s">
        <v>27</v>
      </c>
      <c r="B24" s="13">
        <v>54603</v>
      </c>
      <c r="C24" s="13">
        <v>84274</v>
      </c>
      <c r="D24" s="13">
        <v>98513</v>
      </c>
      <c r="E24" s="13">
        <v>59472</v>
      </c>
      <c r="F24" s="13">
        <v>69469</v>
      </c>
      <c r="G24" s="13">
        <v>89348</v>
      </c>
      <c r="H24" s="13">
        <v>43587</v>
      </c>
      <c r="I24" s="13">
        <v>18277</v>
      </c>
      <c r="J24" s="13">
        <v>41852</v>
      </c>
      <c r="K24" s="11">
        <f t="shared" si="4"/>
        <v>559395</v>
      </c>
    </row>
    <row r="25" spans="1:12" ht="17.25" customHeight="1">
      <c r="A25" s="12" t="s">
        <v>28</v>
      </c>
      <c r="B25" s="13">
        <v>34946</v>
      </c>
      <c r="C25" s="13">
        <v>53935</v>
      </c>
      <c r="D25" s="13">
        <v>63048</v>
      </c>
      <c r="E25" s="13">
        <v>38062</v>
      </c>
      <c r="F25" s="13">
        <v>44460</v>
      </c>
      <c r="G25" s="13">
        <v>57183</v>
      </c>
      <c r="H25" s="13">
        <v>27896</v>
      </c>
      <c r="I25" s="13">
        <v>11697</v>
      </c>
      <c r="J25" s="13">
        <v>26785</v>
      </c>
      <c r="K25" s="11">
        <f t="shared" si="4"/>
        <v>358012</v>
      </c>
      <c r="L25" s="52"/>
    </row>
    <row r="26" spans="1:12" ht="17.25" customHeight="1">
      <c r="A26" s="12" t="s">
        <v>29</v>
      </c>
      <c r="B26" s="13">
        <v>19657</v>
      </c>
      <c r="C26" s="13">
        <v>30339</v>
      </c>
      <c r="D26" s="13">
        <v>35465</v>
      </c>
      <c r="E26" s="13">
        <v>21410</v>
      </c>
      <c r="F26" s="13">
        <v>25009</v>
      </c>
      <c r="G26" s="13">
        <v>32165</v>
      </c>
      <c r="H26" s="13">
        <v>15691</v>
      </c>
      <c r="I26" s="13">
        <v>6580</v>
      </c>
      <c r="J26" s="13">
        <v>15067</v>
      </c>
      <c r="K26" s="11">
        <f t="shared" si="4"/>
        <v>201383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5473</v>
      </c>
      <c r="I27" s="11">
        <v>0</v>
      </c>
      <c r="J27" s="11">
        <v>0</v>
      </c>
      <c r="K27" s="11">
        <f t="shared" si="4"/>
        <v>5473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14923.52</v>
      </c>
      <c r="I35" s="19">
        <v>0</v>
      </c>
      <c r="J35" s="19">
        <v>0</v>
      </c>
      <c r="K35" s="23">
        <f>SUM(B35:J35)</f>
        <v>14923.52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1447632.65</v>
      </c>
      <c r="C47" s="22">
        <f aca="true" t="shared" si="11" ref="C47:H47">+C48+C56</f>
        <v>2102081.8</v>
      </c>
      <c r="D47" s="22">
        <f t="shared" si="11"/>
        <v>2492362.09</v>
      </c>
      <c r="E47" s="22">
        <f t="shared" si="11"/>
        <v>1414379.4999999998</v>
      </c>
      <c r="F47" s="22">
        <f t="shared" si="11"/>
        <v>1813074.98</v>
      </c>
      <c r="G47" s="22">
        <f t="shared" si="11"/>
        <v>2665979.9499999997</v>
      </c>
      <c r="H47" s="22">
        <f t="shared" si="11"/>
        <v>1361332.08</v>
      </c>
      <c r="I47" s="22">
        <f>+I48+I56</f>
        <v>537129.27</v>
      </c>
      <c r="J47" s="22">
        <f>+J48+J56</f>
        <v>828090.4500000001</v>
      </c>
      <c r="K47" s="22">
        <f>SUM(B47:J47)</f>
        <v>14662062.769999998</v>
      </c>
    </row>
    <row r="48" spans="1:11" ht="17.25" customHeight="1">
      <c r="A48" s="16" t="s">
        <v>46</v>
      </c>
      <c r="B48" s="23">
        <f>SUM(B49:B55)</f>
        <v>1430253.3199999998</v>
      </c>
      <c r="C48" s="23">
        <f aca="true" t="shared" si="12" ref="C48:H48">SUM(C49:C55)</f>
        <v>2079947.1099999999</v>
      </c>
      <c r="D48" s="23">
        <f t="shared" si="12"/>
        <v>2467085.4</v>
      </c>
      <c r="E48" s="23">
        <f t="shared" si="12"/>
        <v>1393481.0199999998</v>
      </c>
      <c r="F48" s="23">
        <f t="shared" si="12"/>
        <v>1791203.15</v>
      </c>
      <c r="G48" s="23">
        <f t="shared" si="12"/>
        <v>2638195.42</v>
      </c>
      <c r="H48" s="23">
        <f t="shared" si="12"/>
        <v>1342778.05</v>
      </c>
      <c r="I48" s="23">
        <f>SUM(I49:I55)</f>
        <v>537129.27</v>
      </c>
      <c r="J48" s="23">
        <f>SUM(J49:J55)</f>
        <v>815130.92</v>
      </c>
      <c r="K48" s="23">
        <f aca="true" t="shared" si="13" ref="K48:K56">SUM(B48:J48)</f>
        <v>14495203.66</v>
      </c>
    </row>
    <row r="49" spans="1:11" ht="17.25" customHeight="1">
      <c r="A49" s="34" t="s">
        <v>47</v>
      </c>
      <c r="B49" s="23">
        <f aca="true" t="shared" si="14" ref="B49:H49">ROUND(B30*B7,2)</f>
        <v>1428821.67</v>
      </c>
      <c r="C49" s="23">
        <f t="shared" si="14"/>
        <v>2073027.2</v>
      </c>
      <c r="D49" s="23">
        <f t="shared" si="14"/>
        <v>2464802.82</v>
      </c>
      <c r="E49" s="23">
        <f t="shared" si="14"/>
        <v>1392300.47</v>
      </c>
      <c r="F49" s="23">
        <f t="shared" si="14"/>
        <v>1789083.95</v>
      </c>
      <c r="G49" s="23">
        <f t="shared" si="14"/>
        <v>2635307.24</v>
      </c>
      <c r="H49" s="23">
        <f t="shared" si="14"/>
        <v>1326402.3</v>
      </c>
      <c r="I49" s="23">
        <f>ROUND(I30*I7,2)</f>
        <v>536063.55</v>
      </c>
      <c r="J49" s="23">
        <f>ROUND(J30*J7,2)</f>
        <v>812913.88</v>
      </c>
      <c r="K49" s="23">
        <f t="shared" si="13"/>
        <v>14458723.080000002</v>
      </c>
    </row>
    <row r="50" spans="1:11" ht="17.25" customHeight="1">
      <c r="A50" s="34" t="s">
        <v>48</v>
      </c>
      <c r="B50" s="19">
        <v>0</v>
      </c>
      <c r="C50" s="23">
        <f>ROUND(C31*C7,2)</f>
        <v>4607.95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4607.95</v>
      </c>
    </row>
    <row r="51" spans="1:11" ht="17.25" customHeight="1">
      <c r="A51" s="68" t="s">
        <v>110</v>
      </c>
      <c r="B51" s="69">
        <f>ROUND(B32*B7,2)</f>
        <v>-2660.03</v>
      </c>
      <c r="C51" s="69">
        <f>ROUND(C32*C7,2)</f>
        <v>-3461.76</v>
      </c>
      <c r="D51" s="69">
        <f aca="true" t="shared" si="15" ref="D51:J51">ROUND(D32*D7,2)</f>
        <v>-3722.26</v>
      </c>
      <c r="E51" s="69">
        <f t="shared" si="15"/>
        <v>-2264.85</v>
      </c>
      <c r="F51" s="69">
        <f t="shared" si="15"/>
        <v>-3072.44</v>
      </c>
      <c r="G51" s="69">
        <f t="shared" si="15"/>
        <v>-4370.7</v>
      </c>
      <c r="H51" s="69">
        <f t="shared" si="15"/>
        <v>-2262.81</v>
      </c>
      <c r="I51" s="69">
        <f t="shared" si="15"/>
        <v>0</v>
      </c>
      <c r="J51" s="69">
        <f t="shared" si="15"/>
        <v>0</v>
      </c>
      <c r="K51" s="69">
        <f>SUM(B51:J51)</f>
        <v>-21814.850000000002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14923.52</v>
      </c>
      <c r="I53" s="31">
        <f>+I35</f>
        <v>0</v>
      </c>
      <c r="J53" s="31">
        <f>+J35</f>
        <v>0</v>
      </c>
      <c r="K53" s="23">
        <f t="shared" si="13"/>
        <v>14923.52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-232229.83999999997</v>
      </c>
      <c r="C60" s="35">
        <f t="shared" si="16"/>
        <v>-237338.18</v>
      </c>
      <c r="D60" s="35">
        <f t="shared" si="16"/>
        <v>-230728.21</v>
      </c>
      <c r="E60" s="35">
        <f t="shared" si="16"/>
        <v>-226645.80000000002</v>
      </c>
      <c r="F60" s="35">
        <f t="shared" si="16"/>
        <v>-250104.87</v>
      </c>
      <c r="G60" s="35">
        <f t="shared" si="16"/>
        <v>-282435.26</v>
      </c>
      <c r="H60" s="35">
        <f t="shared" si="16"/>
        <v>-182719.18</v>
      </c>
      <c r="I60" s="35">
        <f t="shared" si="16"/>
        <v>-91428.93</v>
      </c>
      <c r="J60" s="35">
        <f t="shared" si="16"/>
        <v>-89704.88</v>
      </c>
      <c r="K60" s="35">
        <f>SUM(B60:J60)</f>
        <v>-1823335.15</v>
      </c>
    </row>
    <row r="61" spans="1:11" ht="18.75" customHeight="1">
      <c r="A61" s="16" t="s">
        <v>78</v>
      </c>
      <c r="B61" s="35">
        <f aca="true" t="shared" si="17" ref="B61:J61">B62+B63+B64+B65+B66+B67</f>
        <v>-218530.97999999998</v>
      </c>
      <c r="C61" s="35">
        <f t="shared" si="17"/>
        <v>-217349.83</v>
      </c>
      <c r="D61" s="35">
        <f t="shared" si="17"/>
        <v>-211160.28</v>
      </c>
      <c r="E61" s="35">
        <f t="shared" si="17"/>
        <v>-227599.96000000002</v>
      </c>
      <c r="F61" s="35">
        <f t="shared" si="17"/>
        <v>-231677.97</v>
      </c>
      <c r="G61" s="35">
        <f t="shared" si="17"/>
        <v>-255276.27</v>
      </c>
      <c r="H61" s="35">
        <f t="shared" si="17"/>
        <v>-169421</v>
      </c>
      <c r="I61" s="35">
        <f t="shared" si="17"/>
        <v>-32868.5</v>
      </c>
      <c r="J61" s="35">
        <f t="shared" si="17"/>
        <v>-65250.5</v>
      </c>
      <c r="K61" s="35">
        <f aca="true" t="shared" si="18" ref="K61:K94">SUM(B61:J61)</f>
        <v>-1629135.29</v>
      </c>
    </row>
    <row r="62" spans="1:11" ht="18.75" customHeight="1">
      <c r="A62" s="12" t="s">
        <v>79</v>
      </c>
      <c r="B62" s="35">
        <f>-ROUND(B9*$D$3,2)</f>
        <v>-146489</v>
      </c>
      <c r="C62" s="35">
        <f aca="true" t="shared" si="19" ref="C62:J62">-ROUND(C9*$D$3,2)</f>
        <v>-210297.5</v>
      </c>
      <c r="D62" s="35">
        <f t="shared" si="19"/>
        <v>-186886</v>
      </c>
      <c r="E62" s="35">
        <f t="shared" si="19"/>
        <v>-133721</v>
      </c>
      <c r="F62" s="35">
        <f t="shared" si="19"/>
        <v>-147318.5</v>
      </c>
      <c r="G62" s="35">
        <f t="shared" si="19"/>
        <v>-194855.5</v>
      </c>
      <c r="H62" s="35">
        <f t="shared" si="19"/>
        <v>-169421</v>
      </c>
      <c r="I62" s="35">
        <f t="shared" si="19"/>
        <v>-32868.5</v>
      </c>
      <c r="J62" s="35">
        <f t="shared" si="19"/>
        <v>-65250.5</v>
      </c>
      <c r="K62" s="35">
        <f t="shared" si="18"/>
        <v>-1287107.5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-770</v>
      </c>
      <c r="C64" s="35">
        <v>-297.5</v>
      </c>
      <c r="D64" s="35">
        <v>-406</v>
      </c>
      <c r="E64" s="35">
        <v>-1410.5</v>
      </c>
      <c r="F64" s="35">
        <v>-581</v>
      </c>
      <c r="G64" s="35">
        <v>-360.5</v>
      </c>
      <c r="H64" s="19">
        <v>0</v>
      </c>
      <c r="I64" s="19">
        <v>0</v>
      </c>
      <c r="J64" s="19">
        <v>0</v>
      </c>
      <c r="K64" s="35">
        <f t="shared" si="18"/>
        <v>-3825.5</v>
      </c>
    </row>
    <row r="65" spans="1:11" ht="18.75" customHeight="1">
      <c r="A65" s="12" t="s">
        <v>111</v>
      </c>
      <c r="B65" s="19">
        <v>-882</v>
      </c>
      <c r="C65" s="19">
        <v>-196</v>
      </c>
      <c r="D65" s="19">
        <v>-441</v>
      </c>
      <c r="E65" s="19">
        <v>-563.5</v>
      </c>
      <c r="F65" s="19">
        <v>-269.5</v>
      </c>
      <c r="G65" s="19">
        <v>-245</v>
      </c>
      <c r="H65" s="19">
        <v>0</v>
      </c>
      <c r="I65" s="19">
        <v>0</v>
      </c>
      <c r="J65" s="19">
        <v>0</v>
      </c>
      <c r="K65" s="35">
        <f t="shared" si="18"/>
        <v>-2597</v>
      </c>
    </row>
    <row r="66" spans="1:11" ht="18.75" customHeight="1">
      <c r="A66" s="12" t="s">
        <v>56</v>
      </c>
      <c r="B66" s="47">
        <v>-70344.98</v>
      </c>
      <c r="C66" s="47">
        <v>-6513.83</v>
      </c>
      <c r="D66" s="47">
        <v>-23427.28</v>
      </c>
      <c r="E66" s="47">
        <v>-91859.96</v>
      </c>
      <c r="F66" s="47">
        <v>-83508.97</v>
      </c>
      <c r="G66" s="47">
        <v>-59815.27</v>
      </c>
      <c r="H66" s="19">
        <v>0</v>
      </c>
      <c r="I66" s="19">
        <v>0</v>
      </c>
      <c r="J66" s="19">
        <v>0</v>
      </c>
      <c r="K66" s="35">
        <f t="shared" si="18"/>
        <v>-335470.29000000004</v>
      </c>
    </row>
    <row r="67" spans="1:11" ht="18.75" customHeight="1">
      <c r="A67" s="12" t="s">
        <v>57</v>
      </c>
      <c r="B67" s="19">
        <v>-45</v>
      </c>
      <c r="C67" s="19">
        <v>-45</v>
      </c>
      <c r="D67" s="19">
        <v>0</v>
      </c>
      <c r="E67" s="19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-13698.86</v>
      </c>
      <c r="C68" s="35">
        <f t="shared" si="20"/>
        <v>-19988.350000000002</v>
      </c>
      <c r="D68" s="35">
        <f t="shared" si="20"/>
        <v>-19567.93</v>
      </c>
      <c r="E68" s="35">
        <f t="shared" si="20"/>
        <v>954.1599999999999</v>
      </c>
      <c r="F68" s="35">
        <f t="shared" si="20"/>
        <v>-18426.9</v>
      </c>
      <c r="G68" s="35">
        <f t="shared" si="20"/>
        <v>-27158.99</v>
      </c>
      <c r="H68" s="35">
        <f t="shared" si="20"/>
        <v>-13298.18</v>
      </c>
      <c r="I68" s="35">
        <f t="shared" si="20"/>
        <v>-58560.43</v>
      </c>
      <c r="J68" s="35">
        <f t="shared" si="20"/>
        <v>-24454.379999999997</v>
      </c>
      <c r="K68" s="35">
        <f t="shared" si="18"/>
        <v>-194199.86000000002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-45000</v>
      </c>
      <c r="J72" s="19">
        <v>0</v>
      </c>
      <c r="K72" s="48">
        <f t="shared" si="18"/>
        <v>-45000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25654.32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24883.92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-11739.35</v>
      </c>
      <c r="F92" s="19">
        <v>0</v>
      </c>
      <c r="G92" s="19">
        <v>0</v>
      </c>
      <c r="H92" s="19">
        <v>0</v>
      </c>
      <c r="I92" s="48">
        <v>-6767.83</v>
      </c>
      <c r="J92" s="48">
        <v>-14822.82</v>
      </c>
      <c r="K92" s="48">
        <f t="shared" si="18"/>
        <v>-33330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1215402.8099999998</v>
      </c>
      <c r="C97" s="24">
        <f t="shared" si="21"/>
        <v>1864743.6199999996</v>
      </c>
      <c r="D97" s="24">
        <f t="shared" si="21"/>
        <v>2261633.88</v>
      </c>
      <c r="E97" s="24">
        <f t="shared" si="21"/>
        <v>1187733.6999999997</v>
      </c>
      <c r="F97" s="24">
        <f t="shared" si="21"/>
        <v>1562970.11</v>
      </c>
      <c r="G97" s="24">
        <f t="shared" si="21"/>
        <v>2383544.6899999995</v>
      </c>
      <c r="H97" s="24">
        <f t="shared" si="21"/>
        <v>1178612.9000000001</v>
      </c>
      <c r="I97" s="24">
        <f>+I98+I99</f>
        <v>445700.34</v>
      </c>
      <c r="J97" s="24">
        <f>+J98+J99</f>
        <v>738385.5700000001</v>
      </c>
      <c r="K97" s="48">
        <f>SUM(B97:J97)</f>
        <v>12838727.62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1198023.4799999997</v>
      </c>
      <c r="C98" s="24">
        <f t="shared" si="22"/>
        <v>1842608.9299999997</v>
      </c>
      <c r="D98" s="24">
        <f t="shared" si="22"/>
        <v>2236357.19</v>
      </c>
      <c r="E98" s="24">
        <f t="shared" si="22"/>
        <v>1166835.2199999997</v>
      </c>
      <c r="F98" s="24">
        <f t="shared" si="22"/>
        <v>1541098.28</v>
      </c>
      <c r="G98" s="24">
        <f t="shared" si="22"/>
        <v>2355760.1599999997</v>
      </c>
      <c r="H98" s="24">
        <f t="shared" si="22"/>
        <v>1160058.87</v>
      </c>
      <c r="I98" s="24">
        <f t="shared" si="22"/>
        <v>445700.34</v>
      </c>
      <c r="J98" s="24">
        <f t="shared" si="22"/>
        <v>725426.04</v>
      </c>
      <c r="K98" s="48">
        <f>SUM(B98:J98)</f>
        <v>12671868.509999998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12838727.62</v>
      </c>
      <c r="L105" s="54"/>
    </row>
    <row r="106" spans="1:11" ht="18.75" customHeight="1">
      <c r="A106" s="26" t="s">
        <v>74</v>
      </c>
      <c r="B106" s="27">
        <v>153466.81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153466.81</v>
      </c>
    </row>
    <row r="107" spans="1:11" ht="18.75" customHeight="1">
      <c r="A107" s="26" t="s">
        <v>75</v>
      </c>
      <c r="B107" s="27">
        <v>1061936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1061936</v>
      </c>
    </row>
    <row r="108" spans="1:11" ht="18.75" customHeight="1">
      <c r="A108" s="26" t="s">
        <v>76</v>
      </c>
      <c r="B108" s="40">
        <v>0</v>
      </c>
      <c r="C108" s="27">
        <f>+C97</f>
        <v>1864743.6199999996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1864743.6199999996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2261633.88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2261633.88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1187733.6999999997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1187733.6999999997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300429.76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300429.76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558127.22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558127.22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704413.14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704413.14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689322.46</v>
      </c>
      <c r="H114" s="40">
        <v>0</v>
      </c>
      <c r="I114" s="40">
        <v>0</v>
      </c>
      <c r="J114" s="40">
        <v>0</v>
      </c>
      <c r="K114" s="41">
        <f t="shared" si="24"/>
        <v>689322.46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55689.87</v>
      </c>
      <c r="H115" s="40">
        <v>0</v>
      </c>
      <c r="I115" s="40">
        <v>0</v>
      </c>
      <c r="J115" s="40">
        <v>0</v>
      </c>
      <c r="K115" s="41">
        <f t="shared" si="24"/>
        <v>55689.87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35844.47</v>
      </c>
      <c r="H116" s="40">
        <v>0</v>
      </c>
      <c r="I116" s="40">
        <v>0</v>
      </c>
      <c r="J116" s="40">
        <v>0</v>
      </c>
      <c r="K116" s="41">
        <f t="shared" si="24"/>
        <v>35844.47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349649.49</v>
      </c>
      <c r="H117" s="40">
        <v>0</v>
      </c>
      <c r="I117" s="40">
        <v>0</v>
      </c>
      <c r="J117" s="40">
        <v>0</v>
      </c>
      <c r="K117" s="41">
        <f t="shared" si="24"/>
        <v>349649.49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1253038.4</v>
      </c>
      <c r="H118" s="40">
        <v>0</v>
      </c>
      <c r="I118" s="40">
        <v>0</v>
      </c>
      <c r="J118" s="40">
        <v>0</v>
      </c>
      <c r="K118" s="41">
        <f t="shared" si="24"/>
        <v>1253038.4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436965.61</v>
      </c>
      <c r="I119" s="40">
        <v>0</v>
      </c>
      <c r="J119" s="40">
        <v>0</v>
      </c>
      <c r="K119" s="41">
        <f t="shared" si="24"/>
        <v>436965.61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741647.29</v>
      </c>
      <c r="I120" s="40">
        <v>0</v>
      </c>
      <c r="J120" s="40">
        <v>0</v>
      </c>
      <c r="K120" s="41">
        <f t="shared" si="24"/>
        <v>741647.29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445700.34</v>
      </c>
      <c r="J121" s="40">
        <v>0</v>
      </c>
      <c r="K121" s="41">
        <f t="shared" si="24"/>
        <v>445700.34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738385.56</v>
      </c>
      <c r="K122" s="44">
        <f t="shared" si="24"/>
        <v>738385.56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0.010000000009313226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2015-07-17T18:30:58Z</dcterms:modified>
  <cp:category/>
  <cp:version/>
  <cp:contentType/>
  <cp:contentStatus/>
</cp:coreProperties>
</file>