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<sst xmlns="http://schemas.openxmlformats.org/spreadsheetml/2006/main" count="126" uniqueCount="126">
  <si>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</si>
  <si>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</si>
  <si>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</si>
  <si>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</si>
  <si>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</si>
  <si>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</si>
  <si>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</si>
  <si>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</si>
  <si>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</si>
  <si>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</si>
  <si>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</si>
  <si>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</si>
  <si>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</si>
  <si>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</si>
  <si>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</si>
  <si>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</si>
  <si>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</si>
  <si>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</si>
  <si>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</si>
  <si>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</si>
  <si>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</si>
  <si>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</si>
  <si>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</si>
  <si>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</si>
  <si>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</si>
  <si>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</si>
  <si>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</si>
  <si>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</si>
  <si>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</si>
  <si>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</si>
  <si>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</si>
  <si>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</si>
  <si>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</si>
  <si>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</si>
  <si>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</si>
  <si>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</si>
  <si>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</si>
  <si>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</si>
  <si>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</si>
  <si>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</si>
  <si>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</si>
  <si>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</si>
  <si>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</si>
  <si>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</si>
  <si>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</si>
  <si>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</si>
  <si>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</si>
  <si>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</si>
  <si>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</si>
  <si>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</si>
  <si>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</si>
  <si>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</si>
  <si>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</si>
  <si>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</si>
  <si>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</si>
  <si>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</si>
  <si>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</si>
  <si>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</si>
  <si>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</si>
  <si>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</si>
  <si>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</si>
  <si>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</si>
  <si>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</si>
  <si>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</si>
  <si>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</si>
  <si>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</si>
  <si>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</si>
  <si>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</si>
  <si>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</si>
  <si>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</si>
  <si>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</si>
  <si>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</si>
  <si>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</si>
  <si>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</si>
  <si>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</si>
  <si>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</si>
  <si>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</si>
  <si>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</si>
  <si>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</si>
  <si>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</si>
  <si>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</si>
  <si>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</si>
  <si>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</si>
  <si>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</si>
  <si>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</si>
  <si>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</si>
  <si>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</si>
  <si>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</si>
  <si>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</si>
  <si>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</si>
  <si>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</si>
  <si>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</si>
  <si>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</si>
  <si>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</si>
  <si>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</si>
  <si>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</si>
  <si>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</si>
  <si>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</si>
  <si>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</si>
  <si>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</si>
  <si>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</si>
  <si>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</si>
  <si>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</si>
  <si>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</si>
  <si>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</si>
  <si>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</si>
  <si>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</si>
  <si>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</si>
  <si>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</si>
  <si>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</si>
  <si>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</si>
  <si>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</si>
  <si>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</si>
  <si>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</si>
  <si>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</si>
  <si>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</si>
  <si>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</si>
  <si>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</si>
  <si>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</si>
  <si>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</si>
  <si>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</si>
  <si>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</si>
  <si>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</si>
  <si>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</si>
  <si>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</si>
  <si>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09/07/15 - VENCIMENTO 16/07/15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</si>
</sst>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9" sqref="A9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228189</v>
      </c>
      <c r="C7" s="9">
        <f t="shared" si="0"/>
        <v>284548</v>
      </c>
      <c r="D7" s="9">
        <f t="shared" si="0"/>
        <v>317088</v>
      </c>
      <c r="E7" s="9">
        <f t="shared" si="0"/>
        <v>184137</v>
      </c>
      <c r="F7" s="9">
        <f t="shared" si="0"/>
        <v>293601</v>
      </c>
      <c r="G7" s="9">
        <f t="shared" si="0"/>
        <v>471336</v>
      </c>
      <c r="H7" s="9">
        <f t="shared" si="0"/>
        <v>171713</v>
      </c>
      <c r="I7" s="9">
        <f t="shared" si="0"/>
        <v>32192</v>
      </c>
      <c r="J7" s="9">
        <f t="shared" si="0"/>
        <v>132084</v>
      </c>
      <c r="K7" s="9">
        <f t="shared" si="0"/>
        <v>2114888</v>
      </c>
      <c r="L7" s="52"/>
    </row>
    <row r="8" spans="1:11" ht="17.25" customHeight="1">
      <c r="A8" s="10" t="s">
        <v>103</v>
      </c>
      <c r="B8" s="11">
        <f>B9+B12+B16</f>
        <v>130755</v>
      </c>
      <c r="C8" s="11">
        <f aca="true" t="shared" si="1" ref="C8:J8">C9+C12+C16</f>
        <v>170725</v>
      </c>
      <c r="D8" s="11">
        <f t="shared" si="1"/>
        <v>179021</v>
      </c>
      <c r="E8" s="11">
        <f t="shared" si="1"/>
        <v>109786</v>
      </c>
      <c r="F8" s="11">
        <f t="shared" si="1"/>
        <v>159722</v>
      </c>
      <c r="G8" s="11">
        <f t="shared" si="1"/>
        <v>254549</v>
      </c>
      <c r="H8" s="11">
        <f t="shared" si="1"/>
        <v>106567</v>
      </c>
      <c r="I8" s="11">
        <f t="shared" si="1"/>
        <v>16973</v>
      </c>
      <c r="J8" s="11">
        <f t="shared" si="1"/>
        <v>74878</v>
      </c>
      <c r="K8" s="11">
        <f>SUM(B8:J8)</f>
        <v>1202976</v>
      </c>
    </row>
    <row r="9" spans="1:11" ht="17.25" customHeight="1">
      <c r="A9" s="15" t="s">
        <v>17</v>
      </c>
      <c r="B9" s="13">
        <f>+B10+B11</f>
        <v>22419</v>
      </c>
      <c r="C9" s="13">
        <f aca="true" t="shared" si="2" ref="C9:J9">+C10+C11</f>
        <v>30734</v>
      </c>
      <c r="D9" s="13">
        <f t="shared" si="2"/>
        <v>29329</v>
      </c>
      <c r="E9" s="13">
        <f t="shared" si="2"/>
        <v>19349</v>
      </c>
      <c r="F9" s="13">
        <f t="shared" si="2"/>
        <v>24020</v>
      </c>
      <c r="G9" s="13">
        <f t="shared" si="2"/>
        <v>27966</v>
      </c>
      <c r="H9" s="13">
        <f t="shared" si="2"/>
        <v>20765</v>
      </c>
      <c r="I9" s="13">
        <f t="shared" si="2"/>
        <v>3618</v>
      </c>
      <c r="J9" s="13">
        <f t="shared" si="2"/>
        <v>11757</v>
      </c>
      <c r="K9" s="11">
        <f>SUM(B9:J9)</f>
        <v>189957</v>
      </c>
    </row>
    <row r="10" spans="1:11" ht="17.25" customHeight="1">
      <c r="A10" s="29" t="s">
        <v>18</v>
      </c>
      <c r="B10" s="13">
        <v>22419</v>
      </c>
      <c r="C10" s="13">
        <v>30734</v>
      </c>
      <c r="D10" s="13">
        <v>29329</v>
      </c>
      <c r="E10" s="13">
        <v>19349</v>
      </c>
      <c r="F10" s="13">
        <v>24020</v>
      </c>
      <c r="G10" s="13">
        <v>27966</v>
      </c>
      <c r="H10" s="13">
        <v>20765</v>
      </c>
      <c r="I10" s="13">
        <v>3618</v>
      </c>
      <c r="J10" s="13">
        <v>11757</v>
      </c>
      <c r="K10" s="11">
        <f>SUM(B10:J10)</f>
        <v>189957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92459</v>
      </c>
      <c r="C12" s="17">
        <f t="shared" si="3"/>
        <v>121090</v>
      </c>
      <c r="D12" s="17">
        <f t="shared" si="3"/>
        <v>130278</v>
      </c>
      <c r="E12" s="17">
        <f t="shared" si="3"/>
        <v>79178</v>
      </c>
      <c r="F12" s="17">
        <f t="shared" si="3"/>
        <v>117371</v>
      </c>
      <c r="G12" s="17">
        <f t="shared" si="3"/>
        <v>198475</v>
      </c>
      <c r="H12" s="17">
        <f t="shared" si="3"/>
        <v>76205</v>
      </c>
      <c r="I12" s="17">
        <f t="shared" si="3"/>
        <v>11561</v>
      </c>
      <c r="J12" s="17">
        <f t="shared" si="3"/>
        <v>54613</v>
      </c>
      <c r="K12" s="11">
        <f aca="true" t="shared" si="4" ref="K12:K27">SUM(B12:J12)</f>
        <v>881230</v>
      </c>
    </row>
    <row r="13" spans="1:13" ht="17.25" customHeight="1">
      <c r="A13" s="14" t="s">
        <v>20</v>
      </c>
      <c r="B13" s="13">
        <v>41533</v>
      </c>
      <c r="C13" s="13">
        <v>60233</v>
      </c>
      <c r="D13" s="13">
        <v>64423</v>
      </c>
      <c r="E13" s="13">
        <v>39128</v>
      </c>
      <c r="F13" s="13">
        <v>55628</v>
      </c>
      <c r="G13" s="13">
        <v>87813</v>
      </c>
      <c r="H13" s="13">
        <v>33577</v>
      </c>
      <c r="I13" s="13">
        <v>6206</v>
      </c>
      <c r="J13" s="13">
        <v>27732</v>
      </c>
      <c r="K13" s="11">
        <f t="shared" si="4"/>
        <v>416273</v>
      </c>
      <c r="L13" s="52"/>
      <c r="M13" s="53"/>
    </row>
    <row r="14" spans="1:12" ht="17.25" customHeight="1">
      <c r="A14" s="14" t="s">
        <v>21</v>
      </c>
      <c r="B14" s="13">
        <v>47929</v>
      </c>
      <c r="C14" s="13">
        <v>56583</v>
      </c>
      <c r="D14" s="13">
        <v>61833</v>
      </c>
      <c r="E14" s="13">
        <v>37478</v>
      </c>
      <c r="F14" s="13">
        <v>58533</v>
      </c>
      <c r="G14" s="13">
        <v>106169</v>
      </c>
      <c r="H14" s="13">
        <v>39472</v>
      </c>
      <c r="I14" s="13">
        <v>4967</v>
      </c>
      <c r="J14" s="13">
        <v>25550</v>
      </c>
      <c r="K14" s="11">
        <f t="shared" si="4"/>
        <v>438514</v>
      </c>
      <c r="L14" s="52"/>
    </row>
    <row r="15" spans="1:11" ht="17.25" customHeight="1">
      <c r="A15" s="14" t="s">
        <v>22</v>
      </c>
      <c r="B15" s="13">
        <v>2997</v>
      </c>
      <c r="C15" s="13">
        <v>4274</v>
      </c>
      <c r="D15" s="13">
        <v>4022</v>
      </c>
      <c r="E15" s="13">
        <v>2572</v>
      </c>
      <c r="F15" s="13">
        <v>3210</v>
      </c>
      <c r="G15" s="13">
        <v>4493</v>
      </c>
      <c r="H15" s="13">
        <v>3156</v>
      </c>
      <c r="I15" s="13">
        <v>388</v>
      </c>
      <c r="J15" s="13">
        <v>1331</v>
      </c>
      <c r="K15" s="11">
        <f t="shared" si="4"/>
        <v>26443</v>
      </c>
    </row>
    <row r="16" spans="1:11" ht="17.25" customHeight="1">
      <c r="A16" s="15" t="s">
        <v>99</v>
      </c>
      <c r="B16" s="13">
        <f>B17+B18+B19</f>
        <v>15877</v>
      </c>
      <c r="C16" s="13">
        <f aca="true" t="shared" si="5" ref="C16:J16">C17+C18+C19</f>
        <v>18901</v>
      </c>
      <c r="D16" s="13">
        <f t="shared" si="5"/>
        <v>19414</v>
      </c>
      <c r="E16" s="13">
        <f t="shared" si="5"/>
        <v>11259</v>
      </c>
      <c r="F16" s="13">
        <f t="shared" si="5"/>
        <v>18331</v>
      </c>
      <c r="G16" s="13">
        <f t="shared" si="5"/>
        <v>28108</v>
      </c>
      <c r="H16" s="13">
        <f t="shared" si="5"/>
        <v>9597</v>
      </c>
      <c r="I16" s="13">
        <f t="shared" si="5"/>
        <v>1794</v>
      </c>
      <c r="J16" s="13">
        <f t="shared" si="5"/>
        <v>8508</v>
      </c>
      <c r="K16" s="11">
        <f t="shared" si="4"/>
        <v>131789</v>
      </c>
    </row>
    <row r="17" spans="1:11" ht="17.25" customHeight="1">
      <c r="A17" s="14" t="s">
        <v>100</v>
      </c>
      <c r="B17" s="13">
        <v>4526</v>
      </c>
      <c r="C17" s="13">
        <v>5936</v>
      </c>
      <c r="D17" s="13">
        <v>6283</v>
      </c>
      <c r="E17" s="13">
        <v>3907</v>
      </c>
      <c r="F17" s="13">
        <v>6527</v>
      </c>
      <c r="G17" s="13">
        <v>10004</v>
      </c>
      <c r="H17" s="13">
        <v>3392</v>
      </c>
      <c r="I17" s="13">
        <v>640</v>
      </c>
      <c r="J17" s="13">
        <v>2404</v>
      </c>
      <c r="K17" s="11">
        <f t="shared" si="4"/>
        <v>43619</v>
      </c>
    </row>
    <row r="18" spans="1:11" ht="17.25" customHeight="1">
      <c r="A18" s="14" t="s">
        <v>101</v>
      </c>
      <c r="B18" s="13">
        <v>1396</v>
      </c>
      <c r="C18" s="13">
        <v>1182</v>
      </c>
      <c r="D18" s="13">
        <v>1497</v>
      </c>
      <c r="E18" s="13">
        <v>1038</v>
      </c>
      <c r="F18" s="13">
        <v>1442</v>
      </c>
      <c r="G18" s="13">
        <v>3279</v>
      </c>
      <c r="H18" s="13">
        <v>890</v>
      </c>
      <c r="I18" s="13">
        <v>158</v>
      </c>
      <c r="J18" s="13">
        <v>719</v>
      </c>
      <c r="K18" s="11">
        <f t="shared" si="4"/>
        <v>11601</v>
      </c>
    </row>
    <row r="19" spans="1:11" ht="17.25" customHeight="1">
      <c r="A19" s="14" t="s">
        <v>102</v>
      </c>
      <c r="B19" s="13">
        <v>9955</v>
      </c>
      <c r="C19" s="13">
        <v>11783</v>
      </c>
      <c r="D19" s="13">
        <v>11634</v>
      </c>
      <c r="E19" s="13">
        <v>6314</v>
      </c>
      <c r="F19" s="13">
        <v>10362</v>
      </c>
      <c r="G19" s="13">
        <v>14825</v>
      </c>
      <c r="H19" s="13">
        <v>5315</v>
      </c>
      <c r="I19" s="13">
        <v>996</v>
      </c>
      <c r="J19" s="13">
        <v>5385</v>
      </c>
      <c r="K19" s="11">
        <f t="shared" si="4"/>
        <v>76569</v>
      </c>
    </row>
    <row r="20" spans="1:11" ht="17.25" customHeight="1">
      <c r="A20" s="16" t="s">
        <v>23</v>
      </c>
      <c r="B20" s="11">
        <f>+B21+B22+B23</f>
        <v>75494</v>
      </c>
      <c r="C20" s="11">
        <f aca="true" t="shared" si="6" ref="C20:J20">+C21+C22+C23</f>
        <v>80649</v>
      </c>
      <c r="D20" s="11">
        <f t="shared" si="6"/>
        <v>99411</v>
      </c>
      <c r="E20" s="11">
        <f t="shared" si="6"/>
        <v>53382</v>
      </c>
      <c r="F20" s="11">
        <f t="shared" si="6"/>
        <v>105333</v>
      </c>
      <c r="G20" s="11">
        <f t="shared" si="6"/>
        <v>183390</v>
      </c>
      <c r="H20" s="11">
        <f t="shared" si="6"/>
        <v>50820</v>
      </c>
      <c r="I20" s="11">
        <f t="shared" si="6"/>
        <v>10094</v>
      </c>
      <c r="J20" s="11">
        <f t="shared" si="6"/>
        <v>38730</v>
      </c>
      <c r="K20" s="11">
        <f t="shared" si="4"/>
        <v>697303</v>
      </c>
    </row>
    <row r="21" spans="1:12" ht="17.25" customHeight="1">
      <c r="A21" s="12" t="s">
        <v>24</v>
      </c>
      <c r="B21" s="13">
        <v>39406</v>
      </c>
      <c r="C21" s="13">
        <v>47232</v>
      </c>
      <c r="D21" s="13">
        <v>57923</v>
      </c>
      <c r="E21" s="13">
        <v>31187</v>
      </c>
      <c r="F21" s="13">
        <v>58627</v>
      </c>
      <c r="G21" s="13">
        <v>91063</v>
      </c>
      <c r="H21" s="13">
        <v>27826</v>
      </c>
      <c r="I21" s="13">
        <v>6359</v>
      </c>
      <c r="J21" s="13">
        <v>22062</v>
      </c>
      <c r="K21" s="11">
        <f t="shared" si="4"/>
        <v>381685</v>
      </c>
      <c r="L21" s="52"/>
    </row>
    <row r="22" spans="1:12" ht="17.25" customHeight="1">
      <c r="A22" s="12" t="s">
        <v>25</v>
      </c>
      <c r="B22" s="13">
        <v>34350</v>
      </c>
      <c r="C22" s="13">
        <v>31426</v>
      </c>
      <c r="D22" s="13">
        <v>39283</v>
      </c>
      <c r="E22" s="13">
        <v>21091</v>
      </c>
      <c r="F22" s="13">
        <v>44794</v>
      </c>
      <c r="G22" s="13">
        <v>89467</v>
      </c>
      <c r="H22" s="13">
        <v>21829</v>
      </c>
      <c r="I22" s="13">
        <v>3512</v>
      </c>
      <c r="J22" s="13">
        <v>15916</v>
      </c>
      <c r="K22" s="11">
        <f t="shared" si="4"/>
        <v>301668</v>
      </c>
      <c r="L22" s="52"/>
    </row>
    <row r="23" spans="1:11" ht="17.25" customHeight="1">
      <c r="A23" s="12" t="s">
        <v>26</v>
      </c>
      <c r="B23" s="13">
        <v>1738</v>
      </c>
      <c r="C23" s="13">
        <v>1991</v>
      </c>
      <c r="D23" s="13">
        <v>2205</v>
      </c>
      <c r="E23" s="13">
        <v>1104</v>
      </c>
      <c r="F23" s="13">
        <v>1912</v>
      </c>
      <c r="G23" s="13">
        <v>2860</v>
      </c>
      <c r="H23" s="13">
        <v>1165</v>
      </c>
      <c r="I23" s="13">
        <v>223</v>
      </c>
      <c r="J23" s="13">
        <v>752</v>
      </c>
      <c r="K23" s="11">
        <f t="shared" si="4"/>
        <v>13950</v>
      </c>
    </row>
    <row r="24" spans="1:11" ht="17.25" customHeight="1">
      <c r="A24" s="16" t="s">
        <v>27</v>
      </c>
      <c r="B24" s="13">
        <v>21940</v>
      </c>
      <c r="C24" s="13">
        <v>33174</v>
      </c>
      <c r="D24" s="13">
        <v>38656</v>
      </c>
      <c r="E24" s="13">
        <v>20969</v>
      </c>
      <c r="F24" s="13">
        <v>28546</v>
      </c>
      <c r="G24" s="13">
        <v>33397</v>
      </c>
      <c r="H24" s="13">
        <v>13232</v>
      </c>
      <c r="I24" s="13">
        <v>5125</v>
      </c>
      <c r="J24" s="13">
        <v>18476</v>
      </c>
      <c r="K24" s="11">
        <f t="shared" si="4"/>
        <v>213515</v>
      </c>
    </row>
    <row r="25" spans="1:12" ht="17.25" customHeight="1">
      <c r="A25" s="12" t="s">
        <v>28</v>
      </c>
      <c r="B25" s="13">
        <v>14042</v>
      </c>
      <c r="C25" s="13">
        <v>21231</v>
      </c>
      <c r="D25" s="13">
        <v>24740</v>
      </c>
      <c r="E25" s="13">
        <v>13420</v>
      </c>
      <c r="F25" s="13">
        <v>18269</v>
      </c>
      <c r="G25" s="13">
        <v>21374</v>
      </c>
      <c r="H25" s="13">
        <v>8468</v>
      </c>
      <c r="I25" s="13">
        <v>3280</v>
      </c>
      <c r="J25" s="13">
        <v>11825</v>
      </c>
      <c r="K25" s="11">
        <f t="shared" si="4"/>
        <v>136649</v>
      </c>
      <c r="L25" s="52"/>
    </row>
    <row r="26" spans="1:12" ht="17.25" customHeight="1">
      <c r="A26" s="12" t="s">
        <v>29</v>
      </c>
      <c r="B26" s="13">
        <v>7898</v>
      </c>
      <c r="C26" s="13">
        <v>11943</v>
      </c>
      <c r="D26" s="13">
        <v>13916</v>
      </c>
      <c r="E26" s="13">
        <v>7549</v>
      </c>
      <c r="F26" s="13">
        <v>10277</v>
      </c>
      <c r="G26" s="13">
        <v>12023</v>
      </c>
      <c r="H26" s="13">
        <v>4764</v>
      </c>
      <c r="I26" s="13">
        <v>1845</v>
      </c>
      <c r="J26" s="13">
        <v>6651</v>
      </c>
      <c r="K26" s="11">
        <f t="shared" si="4"/>
        <v>76866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1094</v>
      </c>
      <c r="I27" s="11">
        <v>0</v>
      </c>
      <c r="J27" s="11">
        <v>0</v>
      </c>
      <c r="K27" s="11">
        <f t="shared" si="4"/>
        <v>1094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2.8114869799999997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-0.00431302</v>
      </c>
      <c r="F32" s="62">
        <v>-0.00469431</v>
      </c>
      <c r="G32" s="62">
        <v>-0.0039</v>
      </c>
      <c r="H32" s="62">
        <v>-0.0046</v>
      </c>
      <c r="I32" s="62">
        <v>0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26731.06</v>
      </c>
      <c r="I35" s="19">
        <v>0</v>
      </c>
      <c r="J35" s="19">
        <v>0</v>
      </c>
      <c r="K35" s="23">
        <f>SUM(B35:J35)</f>
        <v>26731.06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5944.92</v>
      </c>
      <c r="E39" s="23">
        <f t="shared" si="8"/>
        <v>3244.24</v>
      </c>
      <c r="F39" s="23">
        <f t="shared" si="8"/>
        <v>5191.64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38434.4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5944.92</v>
      </c>
      <c r="E43" s="65">
        <f t="shared" si="10"/>
        <v>3244.24</v>
      </c>
      <c r="F43" s="65">
        <f t="shared" si="10"/>
        <v>5191.64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38434.4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1389</v>
      </c>
      <c r="E44" s="67">
        <v>758</v>
      </c>
      <c r="F44" s="67">
        <v>1213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8980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608715.3999999999</v>
      </c>
      <c r="C47" s="22">
        <f aca="true" t="shared" si="11" ref="C47:H47">+C48+C56</f>
        <v>863319.2599999998</v>
      </c>
      <c r="D47" s="22">
        <f t="shared" si="11"/>
        <v>1079482.8299999998</v>
      </c>
      <c r="E47" s="22">
        <f t="shared" si="11"/>
        <v>541841.49</v>
      </c>
      <c r="F47" s="22">
        <f t="shared" si="11"/>
        <v>828243.5499999999</v>
      </c>
      <c r="G47" s="22">
        <f t="shared" si="11"/>
        <v>1141483.32</v>
      </c>
      <c r="H47" s="22">
        <f t="shared" si="11"/>
        <v>511217.17999999993</v>
      </c>
      <c r="I47" s="22">
        <f>+I48+I56</f>
        <v>154908.07</v>
      </c>
      <c r="J47" s="22">
        <f>+J48+J56</f>
        <v>365848.36</v>
      </c>
      <c r="K47" s="22">
        <f>SUM(B47:J47)</f>
        <v>6095059.46</v>
      </c>
    </row>
    <row r="48" spans="1:11" ht="17.25" customHeight="1">
      <c r="A48" s="16" t="s">
        <v>46</v>
      </c>
      <c r="B48" s="23">
        <f>SUM(B49:B55)</f>
        <v>591336.07</v>
      </c>
      <c r="C48" s="23">
        <f aca="true" t="shared" si="12" ref="C48:H48">SUM(C49:C55)</f>
        <v>841184.5699999998</v>
      </c>
      <c r="D48" s="23">
        <f t="shared" si="12"/>
        <v>1054206.14</v>
      </c>
      <c r="E48" s="23">
        <f t="shared" si="12"/>
        <v>520943.01</v>
      </c>
      <c r="F48" s="23">
        <f t="shared" si="12"/>
        <v>806371.72</v>
      </c>
      <c r="G48" s="23">
        <f t="shared" si="12"/>
        <v>1113698.79</v>
      </c>
      <c r="H48" s="23">
        <f t="shared" si="12"/>
        <v>492663.14999999997</v>
      </c>
      <c r="I48" s="23">
        <f>SUM(I49:I55)</f>
        <v>154908.07</v>
      </c>
      <c r="J48" s="23">
        <f>SUM(J49:J55)</f>
        <v>352888.82999999996</v>
      </c>
      <c r="K48" s="23">
        <f aca="true" t="shared" si="13" ref="K48:K56">SUM(B48:J48)</f>
        <v>5928200.35</v>
      </c>
    </row>
    <row r="49" spans="1:11" ht="17.25" customHeight="1">
      <c r="A49" s="34" t="s">
        <v>47</v>
      </c>
      <c r="B49" s="23">
        <f aca="true" t="shared" si="14" ref="B49:H49">ROUND(B30*B7,2)</f>
        <v>588339.7</v>
      </c>
      <c r="C49" s="23">
        <f t="shared" si="14"/>
        <v>834949.2</v>
      </c>
      <c r="D49" s="23">
        <f t="shared" si="14"/>
        <v>1049846.66</v>
      </c>
      <c r="E49" s="23">
        <f t="shared" si="14"/>
        <v>518492.96</v>
      </c>
      <c r="F49" s="23">
        <f t="shared" si="14"/>
        <v>802558.33</v>
      </c>
      <c r="G49" s="23">
        <f t="shared" si="14"/>
        <v>1108346.6</v>
      </c>
      <c r="H49" s="23">
        <f t="shared" si="14"/>
        <v>463006.93</v>
      </c>
      <c r="I49" s="23">
        <f>ROUND(I30*I7,2)</f>
        <v>153842.35</v>
      </c>
      <c r="J49" s="23">
        <f>ROUND(J30*J7,2)</f>
        <v>350907.56</v>
      </c>
      <c r="K49" s="23">
        <f t="shared" si="13"/>
        <v>5870290.289999998</v>
      </c>
    </row>
    <row r="50" spans="1:11" ht="17.25" customHeight="1">
      <c r="A50" s="34" t="s">
        <v>48</v>
      </c>
      <c r="B50" s="19">
        <v>0</v>
      </c>
      <c r="C50" s="23">
        <f>ROUND(C31*C7,2)</f>
        <v>1855.94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1855.94</v>
      </c>
    </row>
    <row r="51" spans="1:11" ht="17.25" customHeight="1">
      <c r="A51" s="68" t="s">
        <v>110</v>
      </c>
      <c r="B51" s="69">
        <f>ROUND(B32*B7,2)</f>
        <v>-1095.31</v>
      </c>
      <c r="C51" s="69">
        <f>ROUND(C32*C7,2)</f>
        <v>-1394.29</v>
      </c>
      <c r="D51" s="69">
        <f aca="true" t="shared" si="15" ref="D51:J51">ROUND(D32*D7,2)</f>
        <v>-1585.44</v>
      </c>
      <c r="E51" s="69">
        <f t="shared" si="15"/>
        <v>-794.19</v>
      </c>
      <c r="F51" s="69">
        <f t="shared" si="15"/>
        <v>-1378.25</v>
      </c>
      <c r="G51" s="69">
        <f t="shared" si="15"/>
        <v>-1838.21</v>
      </c>
      <c r="H51" s="69">
        <f t="shared" si="15"/>
        <v>-789.88</v>
      </c>
      <c r="I51" s="69">
        <f t="shared" si="15"/>
        <v>0</v>
      </c>
      <c r="J51" s="69">
        <f t="shared" si="15"/>
        <v>-235.77</v>
      </c>
      <c r="K51" s="69">
        <f>SUM(B51:J51)</f>
        <v>-9111.34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26731.06</v>
      </c>
      <c r="I53" s="31">
        <f>+I35</f>
        <v>0</v>
      </c>
      <c r="J53" s="31">
        <f>+J35</f>
        <v>0</v>
      </c>
      <c r="K53" s="23">
        <f t="shared" si="13"/>
        <v>26731.06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5944.92</v>
      </c>
      <c r="E55" s="19">
        <v>3244.24</v>
      </c>
      <c r="F55" s="36">
        <v>5191.64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38434.4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-78697.62</v>
      </c>
      <c r="C60" s="35">
        <f t="shared" si="16"/>
        <v>-108006.52</v>
      </c>
      <c r="D60" s="35">
        <f t="shared" si="16"/>
        <v>-103737.25</v>
      </c>
      <c r="E60" s="35">
        <f t="shared" si="16"/>
        <v>-72377.14</v>
      </c>
      <c r="F60" s="35">
        <f t="shared" si="16"/>
        <v>-84686.05</v>
      </c>
      <c r="G60" s="35">
        <f t="shared" si="16"/>
        <v>-97899</v>
      </c>
      <c r="H60" s="35">
        <f t="shared" si="16"/>
        <v>-72686.06</v>
      </c>
      <c r="I60" s="35">
        <f t="shared" si="16"/>
        <v>-16735.52</v>
      </c>
      <c r="J60" s="35">
        <f t="shared" si="16"/>
        <v>-47698.19</v>
      </c>
      <c r="K60" s="35">
        <f>SUM(B60:J60)</f>
        <v>-682523.3500000001</v>
      </c>
    </row>
    <row r="61" spans="1:11" ht="18.75" customHeight="1">
      <c r="A61" s="16" t="s">
        <v>78</v>
      </c>
      <c r="B61" s="35">
        <f aca="true" t="shared" si="17" ref="B61:J61">B62+B63+B64+B65+B66+B67</f>
        <v>-78466.5</v>
      </c>
      <c r="C61" s="35">
        <f t="shared" si="17"/>
        <v>-107569</v>
      </c>
      <c r="D61" s="35">
        <f t="shared" si="17"/>
        <v>-102651.5</v>
      </c>
      <c r="E61" s="35">
        <f t="shared" si="17"/>
        <v>-67721.5</v>
      </c>
      <c r="F61" s="35">
        <f t="shared" si="17"/>
        <v>-84070</v>
      </c>
      <c r="G61" s="35">
        <f t="shared" si="17"/>
        <v>-97881</v>
      </c>
      <c r="H61" s="35">
        <f t="shared" si="17"/>
        <v>-72677.5</v>
      </c>
      <c r="I61" s="35">
        <f t="shared" si="17"/>
        <v>-12663</v>
      </c>
      <c r="J61" s="35">
        <f t="shared" si="17"/>
        <v>-41149.5</v>
      </c>
      <c r="K61" s="35">
        <f aca="true" t="shared" si="18" ref="K61:K94">SUM(B61:J61)</f>
        <v>-664849.5</v>
      </c>
    </row>
    <row r="62" spans="1:11" ht="18.75" customHeight="1">
      <c r="A62" s="12" t="s">
        <v>79</v>
      </c>
      <c r="B62" s="35">
        <f>-ROUND(B9*$D$3,2)</f>
        <v>-78466.5</v>
      </c>
      <c r="C62" s="35">
        <f aca="true" t="shared" si="19" ref="C62:J62">-ROUND(C9*$D$3,2)</f>
        <v>-107569</v>
      </c>
      <c r="D62" s="35">
        <f t="shared" si="19"/>
        <v>-102651.5</v>
      </c>
      <c r="E62" s="35">
        <f t="shared" si="19"/>
        <v>-67721.5</v>
      </c>
      <c r="F62" s="35">
        <f t="shared" si="19"/>
        <v>-84070</v>
      </c>
      <c r="G62" s="35">
        <f t="shared" si="19"/>
        <v>-97881</v>
      </c>
      <c r="H62" s="35">
        <f t="shared" si="19"/>
        <v>-72677.5</v>
      </c>
      <c r="I62" s="35">
        <f t="shared" si="19"/>
        <v>-12663</v>
      </c>
      <c r="J62" s="35">
        <f t="shared" si="19"/>
        <v>-41149.5</v>
      </c>
      <c r="K62" s="35">
        <f t="shared" si="18"/>
        <v>-664849.5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19">
        <v>0</v>
      </c>
      <c r="I64" s="19">
        <v>0</v>
      </c>
      <c r="J64" s="19">
        <v>0</v>
      </c>
      <c r="K64" s="35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35">
        <f t="shared" si="18"/>
        <v>0</v>
      </c>
    </row>
    <row r="66" spans="1:11" ht="18.75" customHeight="1">
      <c r="A66" s="12" t="s">
        <v>56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19">
        <v>0</v>
      </c>
      <c r="I66" s="19">
        <v>0</v>
      </c>
      <c r="J66" s="19">
        <v>0</v>
      </c>
      <c r="K66" s="35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-437.52</v>
      </c>
      <c r="D68" s="35">
        <f t="shared" si="20"/>
        <v>-1085.75</v>
      </c>
      <c r="E68" s="35">
        <f t="shared" si="20"/>
        <v>-4655.639999999999</v>
      </c>
      <c r="F68" s="35">
        <f t="shared" si="20"/>
        <v>-616.05</v>
      </c>
      <c r="G68" s="35">
        <f t="shared" si="20"/>
        <v>-18</v>
      </c>
      <c r="H68" s="35">
        <f t="shared" si="20"/>
        <v>-8.56</v>
      </c>
      <c r="I68" s="35">
        <f t="shared" si="20"/>
        <v>-4072.5199999999995</v>
      </c>
      <c r="J68" s="35">
        <f t="shared" si="20"/>
        <v>-6548.69</v>
      </c>
      <c r="K68" s="35">
        <f t="shared" si="18"/>
        <v>-17673.85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-2120.68</v>
      </c>
      <c r="J71" s="19">
        <v>0</v>
      </c>
      <c r="K71" s="35">
        <f t="shared" si="18"/>
        <v>-3569.08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0</v>
      </c>
      <c r="J72" s="19">
        <v>0</v>
      </c>
      <c r="K72" s="48">
        <f t="shared" si="18"/>
        <v>0</v>
      </c>
    </row>
    <row r="73" spans="1:11" ht="18.75" customHeight="1">
      <c r="A73" s="34" t="s">
        <v>62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48">
        <f t="shared" si="18"/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-158.36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-928.76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-4497.28</v>
      </c>
      <c r="F92" s="19">
        <v>0</v>
      </c>
      <c r="G92" s="19">
        <v>0</v>
      </c>
      <c r="H92" s="19">
        <v>0</v>
      </c>
      <c r="I92" s="48">
        <v>-1951.84</v>
      </c>
      <c r="J92" s="48">
        <v>-6548.69</v>
      </c>
      <c r="K92" s="48">
        <f t="shared" si="18"/>
        <v>-12997.81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530017.7799999999</v>
      </c>
      <c r="C97" s="24">
        <f t="shared" si="21"/>
        <v>755312.7399999998</v>
      </c>
      <c r="D97" s="24">
        <f t="shared" si="21"/>
        <v>975745.5799999998</v>
      </c>
      <c r="E97" s="24">
        <f t="shared" si="21"/>
        <v>469464.35</v>
      </c>
      <c r="F97" s="24">
        <f t="shared" si="21"/>
        <v>743557.4999999999</v>
      </c>
      <c r="G97" s="24">
        <f t="shared" si="21"/>
        <v>1043584.3200000001</v>
      </c>
      <c r="H97" s="24">
        <f t="shared" si="21"/>
        <v>438531.12</v>
      </c>
      <c r="I97" s="24">
        <f>+I98+I99</f>
        <v>138172.55000000002</v>
      </c>
      <c r="J97" s="24">
        <f>+J98+J99</f>
        <v>318150.17</v>
      </c>
      <c r="K97" s="48">
        <f>SUM(B97:J97)</f>
        <v>5412536.109999999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512638.44999999995</v>
      </c>
      <c r="C98" s="24">
        <f t="shared" si="22"/>
        <v>733178.0499999998</v>
      </c>
      <c r="D98" s="24">
        <f t="shared" si="22"/>
        <v>950468.8899999999</v>
      </c>
      <c r="E98" s="24">
        <f t="shared" si="22"/>
        <v>448565.87</v>
      </c>
      <c r="F98" s="24">
        <f t="shared" si="22"/>
        <v>721685.6699999999</v>
      </c>
      <c r="G98" s="24">
        <f t="shared" si="22"/>
        <v>1015799.79</v>
      </c>
      <c r="H98" s="24">
        <f t="shared" si="22"/>
        <v>419977.08999999997</v>
      </c>
      <c r="I98" s="24">
        <f t="shared" si="22"/>
        <v>138172.55000000002</v>
      </c>
      <c r="J98" s="24">
        <f t="shared" si="22"/>
        <v>305190.63999999996</v>
      </c>
      <c r="K98" s="48">
        <f>SUM(B98:J98)</f>
        <v>5245676.999999999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5412536.109999999</v>
      </c>
      <c r="L105" s="54"/>
    </row>
    <row r="106" spans="1:11" ht="18.75" customHeight="1">
      <c r="A106" s="26" t="s">
        <v>74</v>
      </c>
      <c r="B106" s="27">
        <v>69795.53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69795.53</v>
      </c>
    </row>
    <row r="107" spans="1:11" ht="18.75" customHeight="1">
      <c r="A107" s="26" t="s">
        <v>75</v>
      </c>
      <c r="B107" s="27">
        <v>460222.25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460222.25</v>
      </c>
    </row>
    <row r="108" spans="1:11" ht="18.75" customHeight="1">
      <c r="A108" s="26" t="s">
        <v>76</v>
      </c>
      <c r="B108" s="40">
        <v>0</v>
      </c>
      <c r="C108" s="27">
        <f>+C97</f>
        <v>755312.7399999998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755312.7399999998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975745.5799999998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975745.5799999998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469464.35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469464.35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139281.36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139281.36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266141.19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266141.19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338134.95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338134.95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316324.18</v>
      </c>
      <c r="H114" s="40">
        <v>0</v>
      </c>
      <c r="I114" s="40">
        <v>0</v>
      </c>
      <c r="J114" s="40">
        <v>0</v>
      </c>
      <c r="K114" s="41">
        <f t="shared" si="24"/>
        <v>316324.18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28890.65</v>
      </c>
      <c r="H115" s="40">
        <v>0</v>
      </c>
      <c r="I115" s="40">
        <v>0</v>
      </c>
      <c r="J115" s="40">
        <v>0</v>
      </c>
      <c r="K115" s="41">
        <f t="shared" si="24"/>
        <v>28890.65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22442.09</v>
      </c>
      <c r="H116" s="40">
        <v>0</v>
      </c>
      <c r="I116" s="40">
        <v>0</v>
      </c>
      <c r="J116" s="40">
        <v>0</v>
      </c>
      <c r="K116" s="41">
        <f t="shared" si="24"/>
        <v>22442.09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142419.9</v>
      </c>
      <c r="H117" s="40">
        <v>0</v>
      </c>
      <c r="I117" s="40">
        <v>0</v>
      </c>
      <c r="J117" s="40">
        <v>0</v>
      </c>
      <c r="K117" s="41">
        <f t="shared" si="24"/>
        <v>142419.9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533507.5</v>
      </c>
      <c r="H118" s="40">
        <v>0</v>
      </c>
      <c r="I118" s="40">
        <v>0</v>
      </c>
      <c r="J118" s="40">
        <v>0</v>
      </c>
      <c r="K118" s="41">
        <f t="shared" si="24"/>
        <v>533507.5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161231.37</v>
      </c>
      <c r="I119" s="40">
        <v>0</v>
      </c>
      <c r="J119" s="40">
        <v>0</v>
      </c>
      <c r="K119" s="41">
        <f t="shared" si="24"/>
        <v>161231.37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277299.75</v>
      </c>
      <c r="I120" s="40">
        <v>0</v>
      </c>
      <c r="J120" s="40">
        <v>0</v>
      </c>
      <c r="K120" s="41">
        <f t="shared" si="24"/>
        <v>277299.75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138172.55</v>
      </c>
      <c r="J121" s="40">
        <v>0</v>
      </c>
      <c r="K121" s="41">
        <f t="shared" si="24"/>
        <v>138172.55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318150.17</v>
      </c>
      <c r="K122" s="44">
        <f t="shared" si="24"/>
        <v>318150.17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2015-07-15T19:25:23Z</dcterms:modified>
  <cp:category/>
  <cp:version/>
  <cp:contentType/>
  <cp:contentStatus/>
</cp:coreProperties>
</file>