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<sst xmlns="http://schemas.openxmlformats.org/spreadsheetml/2006/main" count="126" uniqueCount="126">
  <si>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</si>
  <si>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</si>
  <si>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</si>
  <si>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</si>
  <si>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</si>
  <si>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</si>
  <si>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</si>
  <si>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</si>
  <si>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</si>
  <si>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</si>
  <si>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</si>
  <si>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</si>
  <si>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</si>
  <si>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</si>
  <si>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</si>
  <si>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</si>
  <si>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</si>
  <si>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</si>
  <si>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</si>
  <si>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</si>
  <si>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</si>
  <si>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</si>
  <si>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</si>
  <si>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</si>
  <si>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</si>
  <si>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</si>
  <si>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</si>
  <si>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</si>
  <si>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</si>
  <si>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</si>
  <si>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</si>
  <si>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</si>
  <si>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</si>
  <si>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</si>
  <si>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</si>
  <si>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</si>
  <si>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</si>
  <si>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</si>
  <si>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</si>
  <si>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</si>
  <si>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</si>
  <si>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</si>
  <si>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</si>
  <si>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</si>
  <si>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</si>
  <si>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</si>
  <si>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</si>
  <si>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</si>
  <si>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</si>
  <si>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</si>
  <si>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</si>
  <si>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</si>
  <si>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</si>
  <si>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</si>
  <si>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</si>
  <si>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</si>
  <si>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</si>
  <si>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</si>
  <si>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</si>
  <si>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</si>
  <si>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</si>
  <si>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</si>
  <si>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</si>
  <si>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</si>
  <si>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</si>
  <si>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</si>
  <si>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</si>
  <si>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</si>
  <si>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</si>
  <si>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</si>
  <si>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</si>
  <si>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</si>
  <si>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</si>
  <si>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</si>
  <si>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</si>
  <si>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</si>
  <si>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</si>
  <si>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</si>
  <si>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</si>
  <si>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</si>
  <si>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</si>
  <si>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</si>
  <si>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</si>
  <si>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</si>
  <si>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</si>
  <si>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</si>
  <si>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</si>
  <si>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</si>
  <si>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</si>
  <si>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</si>
  <si>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</si>
  <si>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</si>
  <si>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</si>
  <si>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</si>
  <si>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</si>
  <si>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</si>
  <si>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</si>
  <si>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</si>
  <si>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</si>
  <si>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</si>
  <si>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</si>
  <si>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</si>
  <si>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</si>
  <si>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</si>
  <si>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</si>
  <si>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</si>
  <si>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</si>
  <si>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</si>
  <si>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</si>
  <si>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</si>
  <si>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</si>
  <si>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</si>
  <si>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</si>
  <si>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</si>
  <si>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</si>
  <si>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</si>
  <si>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</si>
  <si>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</si>
  <si>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</si>
  <si>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</si>
  <si>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</si>
  <si>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</si>
  <si>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</si>
  <si>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</si>
  <si>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</si>
  <si>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05/07/15 - VENCIMENTO 13/07/15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</si>
</sst>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2" t="s">
        <v>82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21">
      <c r="A2" s="73" t="s">
        <v>125</v>
      </c>
      <c r="B2" s="73"/>
      <c r="C2" s="73"/>
      <c r="D2" s="73"/>
      <c r="E2" s="73"/>
      <c r="F2" s="73"/>
      <c r="G2" s="73"/>
      <c r="H2" s="73"/>
      <c r="I2" s="73"/>
      <c r="J2" s="73"/>
      <c r="K2" s="73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4" t="s">
        <v>15</v>
      </c>
      <c r="B4" s="76" t="s">
        <v>96</v>
      </c>
      <c r="C4" s="77"/>
      <c r="D4" s="77"/>
      <c r="E4" s="77"/>
      <c r="F4" s="77"/>
      <c r="G4" s="77"/>
      <c r="H4" s="77"/>
      <c r="I4" s="77"/>
      <c r="J4" s="78"/>
      <c r="K4" s="75" t="s">
        <v>16</v>
      </c>
    </row>
    <row r="5" spans="1:11" ht="38.25">
      <c r="A5" s="74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9" t="s">
        <v>95</v>
      </c>
      <c r="J5" s="79" t="s">
        <v>94</v>
      </c>
      <c r="K5" s="74"/>
    </row>
    <row r="6" spans="1:11" ht="18.75" customHeight="1">
      <c r="A6" s="74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0"/>
      <c r="J6" s="80"/>
      <c r="K6" s="74"/>
    </row>
    <row r="7" spans="1:12" ht="17.25" customHeight="1">
      <c r="A7" s="8" t="s">
        <v>30</v>
      </c>
      <c r="B7" s="9">
        <f aca="true" t="shared" si="0" ref="B7:K7">+B8+B20+B24+B27</f>
        <v>173152</v>
      </c>
      <c r="C7" s="9">
        <f t="shared" si="0"/>
        <v>218613</v>
      </c>
      <c r="D7" s="9">
        <f t="shared" si="0"/>
        <v>252549</v>
      </c>
      <c r="E7" s="9">
        <f t="shared" si="0"/>
        <v>131164</v>
      </c>
      <c r="F7" s="9">
        <f t="shared" si="0"/>
        <v>216663</v>
      </c>
      <c r="G7" s="9">
        <f t="shared" si="0"/>
        <v>354428</v>
      </c>
      <c r="H7" s="9">
        <f t="shared" si="0"/>
        <v>126623</v>
      </c>
      <c r="I7" s="9">
        <f t="shared" si="0"/>
        <v>25499</v>
      </c>
      <c r="J7" s="9">
        <f t="shared" si="0"/>
        <v>108792</v>
      </c>
      <c r="K7" s="9">
        <f t="shared" si="0"/>
        <v>1607483</v>
      </c>
      <c r="L7" s="52"/>
    </row>
    <row r="8" spans="1:11" ht="17.25" customHeight="1">
      <c r="A8" s="10" t="s">
        <v>103</v>
      </c>
      <c r="B8" s="11">
        <f>B9+B12+B16</f>
        <v>100566</v>
      </c>
      <c r="C8" s="11">
        <f aca="true" t="shared" si="1" ref="C8:J8">C9+C12+C16</f>
        <v>132846</v>
      </c>
      <c r="D8" s="11">
        <f t="shared" si="1"/>
        <v>145713</v>
      </c>
      <c r="E8" s="11">
        <f t="shared" si="1"/>
        <v>78573</v>
      </c>
      <c r="F8" s="11">
        <f t="shared" si="1"/>
        <v>118949</v>
      </c>
      <c r="G8" s="11">
        <f t="shared" si="1"/>
        <v>193499</v>
      </c>
      <c r="H8" s="11">
        <f t="shared" si="1"/>
        <v>79494</v>
      </c>
      <c r="I8" s="11">
        <f t="shared" si="1"/>
        <v>13679</v>
      </c>
      <c r="J8" s="11">
        <f t="shared" si="1"/>
        <v>63004</v>
      </c>
      <c r="K8" s="11">
        <f>SUM(B8:J8)</f>
        <v>926323</v>
      </c>
    </row>
    <row r="9" spans="1:11" ht="17.25" customHeight="1">
      <c r="A9" s="15" t="s">
        <v>17</v>
      </c>
      <c r="B9" s="13">
        <f>+B10+B11</f>
        <v>18347</v>
      </c>
      <c r="C9" s="13">
        <f aca="true" t="shared" si="2" ref="C9:J9">+C10+C11</f>
        <v>26528</v>
      </c>
      <c r="D9" s="13">
        <f t="shared" si="2"/>
        <v>27205</v>
      </c>
      <c r="E9" s="13">
        <f t="shared" si="2"/>
        <v>14612</v>
      </c>
      <c r="F9" s="13">
        <f t="shared" si="2"/>
        <v>17906</v>
      </c>
      <c r="G9" s="13">
        <f t="shared" si="2"/>
        <v>22389</v>
      </c>
      <c r="H9" s="13">
        <f t="shared" si="2"/>
        <v>15319</v>
      </c>
      <c r="I9" s="13">
        <f t="shared" si="2"/>
        <v>3144</v>
      </c>
      <c r="J9" s="13">
        <f t="shared" si="2"/>
        <v>10767</v>
      </c>
      <c r="K9" s="11">
        <f>SUM(B9:J9)</f>
        <v>156217</v>
      </c>
    </row>
    <row r="10" spans="1:11" ht="17.25" customHeight="1">
      <c r="A10" s="29" t="s">
        <v>18</v>
      </c>
      <c r="B10" s="13">
        <v>18347</v>
      </c>
      <c r="C10" s="13">
        <v>26528</v>
      </c>
      <c r="D10" s="13">
        <v>27205</v>
      </c>
      <c r="E10" s="13">
        <v>14612</v>
      </c>
      <c r="F10" s="13">
        <v>17906</v>
      </c>
      <c r="G10" s="13">
        <v>22389</v>
      </c>
      <c r="H10" s="13">
        <v>15319</v>
      </c>
      <c r="I10" s="13">
        <v>3144</v>
      </c>
      <c r="J10" s="13">
        <v>10767</v>
      </c>
      <c r="K10" s="11">
        <f>SUM(B10:J10)</f>
        <v>156217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67046</v>
      </c>
      <c r="C12" s="17">
        <f t="shared" si="3"/>
        <v>87146</v>
      </c>
      <c r="D12" s="17">
        <f t="shared" si="3"/>
        <v>99199</v>
      </c>
      <c r="E12" s="17">
        <f t="shared" si="3"/>
        <v>53422</v>
      </c>
      <c r="F12" s="17">
        <f t="shared" si="3"/>
        <v>83541</v>
      </c>
      <c r="G12" s="17">
        <f t="shared" si="3"/>
        <v>144742</v>
      </c>
      <c r="H12" s="17">
        <f t="shared" si="3"/>
        <v>54756</v>
      </c>
      <c r="I12" s="17">
        <f t="shared" si="3"/>
        <v>8679</v>
      </c>
      <c r="J12" s="17">
        <f t="shared" si="3"/>
        <v>43240</v>
      </c>
      <c r="K12" s="11">
        <f aca="true" t="shared" si="4" ref="K12:K27">SUM(B12:J12)</f>
        <v>641771</v>
      </c>
    </row>
    <row r="13" spans="1:13" ht="17.25" customHeight="1">
      <c r="A13" s="14" t="s">
        <v>20</v>
      </c>
      <c r="B13" s="13">
        <v>30315</v>
      </c>
      <c r="C13" s="13">
        <v>43165</v>
      </c>
      <c r="D13" s="13">
        <v>48184</v>
      </c>
      <c r="E13" s="13">
        <v>26322</v>
      </c>
      <c r="F13" s="13">
        <v>38462</v>
      </c>
      <c r="G13" s="13">
        <v>62118</v>
      </c>
      <c r="H13" s="13">
        <v>23454</v>
      </c>
      <c r="I13" s="13">
        <v>4621</v>
      </c>
      <c r="J13" s="13">
        <v>21495</v>
      </c>
      <c r="K13" s="11">
        <f t="shared" si="4"/>
        <v>298136</v>
      </c>
      <c r="L13" s="52"/>
      <c r="M13" s="53"/>
    </row>
    <row r="14" spans="1:12" ht="17.25" customHeight="1">
      <c r="A14" s="14" t="s">
        <v>21</v>
      </c>
      <c r="B14" s="13">
        <v>34452</v>
      </c>
      <c r="C14" s="13">
        <v>40784</v>
      </c>
      <c r="D14" s="13">
        <v>47785</v>
      </c>
      <c r="E14" s="13">
        <v>25196</v>
      </c>
      <c r="F14" s="13">
        <v>42741</v>
      </c>
      <c r="G14" s="13">
        <v>79261</v>
      </c>
      <c r="H14" s="13">
        <v>28924</v>
      </c>
      <c r="I14" s="13">
        <v>3724</v>
      </c>
      <c r="J14" s="13">
        <v>20502</v>
      </c>
      <c r="K14" s="11">
        <f t="shared" si="4"/>
        <v>323369</v>
      </c>
      <c r="L14" s="52"/>
    </row>
    <row r="15" spans="1:11" ht="17.25" customHeight="1">
      <c r="A15" s="14" t="s">
        <v>22</v>
      </c>
      <c r="B15" s="13">
        <v>2279</v>
      </c>
      <c r="C15" s="13">
        <v>3197</v>
      </c>
      <c r="D15" s="13">
        <v>3230</v>
      </c>
      <c r="E15" s="13">
        <v>1904</v>
      </c>
      <c r="F15" s="13">
        <v>2338</v>
      </c>
      <c r="G15" s="13">
        <v>3363</v>
      </c>
      <c r="H15" s="13">
        <v>2378</v>
      </c>
      <c r="I15" s="13">
        <v>334</v>
      </c>
      <c r="J15" s="13">
        <v>1243</v>
      </c>
      <c r="K15" s="11">
        <f t="shared" si="4"/>
        <v>20266</v>
      </c>
    </row>
    <row r="16" spans="1:11" ht="17.25" customHeight="1">
      <c r="A16" s="15" t="s">
        <v>99</v>
      </c>
      <c r="B16" s="13">
        <f>B17+B18+B19</f>
        <v>15173</v>
      </c>
      <c r="C16" s="13">
        <f aca="true" t="shared" si="5" ref="C16:J16">C17+C18+C19</f>
        <v>19172</v>
      </c>
      <c r="D16" s="13">
        <f t="shared" si="5"/>
        <v>19309</v>
      </c>
      <c r="E16" s="13">
        <f t="shared" si="5"/>
        <v>10539</v>
      </c>
      <c r="F16" s="13">
        <f t="shared" si="5"/>
        <v>17502</v>
      </c>
      <c r="G16" s="13">
        <f t="shared" si="5"/>
        <v>26368</v>
      </c>
      <c r="H16" s="13">
        <f t="shared" si="5"/>
        <v>9419</v>
      </c>
      <c r="I16" s="13">
        <f t="shared" si="5"/>
        <v>1856</v>
      </c>
      <c r="J16" s="13">
        <f t="shared" si="5"/>
        <v>8997</v>
      </c>
      <c r="K16" s="11">
        <f t="shared" si="4"/>
        <v>128335</v>
      </c>
    </row>
    <row r="17" spans="1:11" ht="17.25" customHeight="1">
      <c r="A17" s="14" t="s">
        <v>100</v>
      </c>
      <c r="B17" s="13">
        <v>3609</v>
      </c>
      <c r="C17" s="13">
        <v>4589</v>
      </c>
      <c r="D17" s="13">
        <v>4872</v>
      </c>
      <c r="E17" s="13">
        <v>2836</v>
      </c>
      <c r="F17" s="13">
        <v>4648</v>
      </c>
      <c r="G17" s="13">
        <v>7128</v>
      </c>
      <c r="H17" s="13">
        <v>2639</v>
      </c>
      <c r="I17" s="13">
        <v>566</v>
      </c>
      <c r="J17" s="13">
        <v>2044</v>
      </c>
      <c r="K17" s="11">
        <f t="shared" si="4"/>
        <v>32931</v>
      </c>
    </row>
    <row r="18" spans="1:11" ht="17.25" customHeight="1">
      <c r="A18" s="14" t="s">
        <v>101</v>
      </c>
      <c r="B18" s="13">
        <v>794</v>
      </c>
      <c r="C18" s="13">
        <v>920</v>
      </c>
      <c r="D18" s="13">
        <v>1089</v>
      </c>
      <c r="E18" s="13">
        <v>668</v>
      </c>
      <c r="F18" s="13">
        <v>1193</v>
      </c>
      <c r="G18" s="13">
        <v>2566</v>
      </c>
      <c r="H18" s="13">
        <v>664</v>
      </c>
      <c r="I18" s="13">
        <v>94</v>
      </c>
      <c r="J18" s="13">
        <v>603</v>
      </c>
      <c r="K18" s="11">
        <f t="shared" si="4"/>
        <v>8591</v>
      </c>
    </row>
    <row r="19" spans="1:11" ht="17.25" customHeight="1">
      <c r="A19" s="14" t="s">
        <v>102</v>
      </c>
      <c r="B19" s="13">
        <v>10770</v>
      </c>
      <c r="C19" s="13">
        <v>13663</v>
      </c>
      <c r="D19" s="13">
        <v>13348</v>
      </c>
      <c r="E19" s="13">
        <v>7035</v>
      </c>
      <c r="F19" s="13">
        <v>11661</v>
      </c>
      <c r="G19" s="13">
        <v>16674</v>
      </c>
      <c r="H19" s="13">
        <v>6116</v>
      </c>
      <c r="I19" s="13">
        <v>1196</v>
      </c>
      <c r="J19" s="13">
        <v>6350</v>
      </c>
      <c r="K19" s="11">
        <f t="shared" si="4"/>
        <v>86813</v>
      </c>
    </row>
    <row r="20" spans="1:11" ht="17.25" customHeight="1">
      <c r="A20" s="16" t="s">
        <v>23</v>
      </c>
      <c r="B20" s="11">
        <f>+B21+B22+B23</f>
        <v>54380</v>
      </c>
      <c r="C20" s="11">
        <f aca="true" t="shared" si="6" ref="C20:J20">+C21+C22+C23</f>
        <v>58263</v>
      </c>
      <c r="D20" s="11">
        <f t="shared" si="6"/>
        <v>74000</v>
      </c>
      <c r="E20" s="11">
        <f t="shared" si="6"/>
        <v>35713</v>
      </c>
      <c r="F20" s="11">
        <f t="shared" si="6"/>
        <v>74656</v>
      </c>
      <c r="G20" s="11">
        <f t="shared" si="6"/>
        <v>133735</v>
      </c>
      <c r="H20" s="11">
        <f t="shared" si="6"/>
        <v>36019</v>
      </c>
      <c r="I20" s="11">
        <f t="shared" si="6"/>
        <v>7222</v>
      </c>
      <c r="J20" s="11">
        <f t="shared" si="6"/>
        <v>29451</v>
      </c>
      <c r="K20" s="11">
        <f t="shared" si="4"/>
        <v>503439</v>
      </c>
    </row>
    <row r="21" spans="1:12" ht="17.25" customHeight="1">
      <c r="A21" s="12" t="s">
        <v>24</v>
      </c>
      <c r="B21" s="13">
        <v>28520</v>
      </c>
      <c r="C21" s="13">
        <v>34793</v>
      </c>
      <c r="D21" s="13">
        <v>42690</v>
      </c>
      <c r="E21" s="13">
        <v>21126</v>
      </c>
      <c r="F21" s="13">
        <v>39822</v>
      </c>
      <c r="G21" s="13">
        <v>64323</v>
      </c>
      <c r="H21" s="13">
        <v>19270</v>
      </c>
      <c r="I21" s="13">
        <v>4593</v>
      </c>
      <c r="J21" s="13">
        <v>16643</v>
      </c>
      <c r="K21" s="11">
        <f t="shared" si="4"/>
        <v>271780</v>
      </c>
      <c r="L21" s="52"/>
    </row>
    <row r="22" spans="1:12" ht="17.25" customHeight="1">
      <c r="A22" s="12" t="s">
        <v>25</v>
      </c>
      <c r="B22" s="13">
        <v>24616</v>
      </c>
      <c r="C22" s="13">
        <v>22104</v>
      </c>
      <c r="D22" s="13">
        <v>29664</v>
      </c>
      <c r="E22" s="13">
        <v>13766</v>
      </c>
      <c r="F22" s="13">
        <v>33473</v>
      </c>
      <c r="G22" s="13">
        <v>67267</v>
      </c>
      <c r="H22" s="13">
        <v>15828</v>
      </c>
      <c r="I22" s="13">
        <v>2468</v>
      </c>
      <c r="J22" s="13">
        <v>12141</v>
      </c>
      <c r="K22" s="11">
        <f t="shared" si="4"/>
        <v>221327</v>
      </c>
      <c r="L22" s="52"/>
    </row>
    <row r="23" spans="1:11" ht="17.25" customHeight="1">
      <c r="A23" s="12" t="s">
        <v>26</v>
      </c>
      <c r="B23" s="13">
        <v>1244</v>
      </c>
      <c r="C23" s="13">
        <v>1366</v>
      </c>
      <c r="D23" s="13">
        <v>1646</v>
      </c>
      <c r="E23" s="13">
        <v>821</v>
      </c>
      <c r="F23" s="13">
        <v>1361</v>
      </c>
      <c r="G23" s="13">
        <v>2145</v>
      </c>
      <c r="H23" s="13">
        <v>921</v>
      </c>
      <c r="I23" s="13">
        <v>161</v>
      </c>
      <c r="J23" s="13">
        <v>667</v>
      </c>
      <c r="K23" s="11">
        <f t="shared" si="4"/>
        <v>10332</v>
      </c>
    </row>
    <row r="24" spans="1:11" ht="17.25" customHeight="1">
      <c r="A24" s="16" t="s">
        <v>27</v>
      </c>
      <c r="B24" s="13">
        <v>18206</v>
      </c>
      <c r="C24" s="13">
        <v>27504</v>
      </c>
      <c r="D24" s="13">
        <v>32836</v>
      </c>
      <c r="E24" s="13">
        <v>16878</v>
      </c>
      <c r="F24" s="13">
        <v>23058</v>
      </c>
      <c r="G24" s="13">
        <v>27194</v>
      </c>
      <c r="H24" s="13">
        <v>10285</v>
      </c>
      <c r="I24" s="13">
        <v>4598</v>
      </c>
      <c r="J24" s="13">
        <v>16337</v>
      </c>
      <c r="K24" s="11">
        <f t="shared" si="4"/>
        <v>176896</v>
      </c>
    </row>
    <row r="25" spans="1:12" ht="17.25" customHeight="1">
      <c r="A25" s="12" t="s">
        <v>28</v>
      </c>
      <c r="B25" s="13">
        <v>11652</v>
      </c>
      <c r="C25" s="13">
        <v>17603</v>
      </c>
      <c r="D25" s="13">
        <v>21015</v>
      </c>
      <c r="E25" s="13">
        <v>10802</v>
      </c>
      <c r="F25" s="13">
        <v>14757</v>
      </c>
      <c r="G25" s="13">
        <v>17404</v>
      </c>
      <c r="H25" s="13">
        <v>6582</v>
      </c>
      <c r="I25" s="13">
        <v>2943</v>
      </c>
      <c r="J25" s="13">
        <v>10456</v>
      </c>
      <c r="K25" s="11">
        <f t="shared" si="4"/>
        <v>113214</v>
      </c>
      <c r="L25" s="52"/>
    </row>
    <row r="26" spans="1:12" ht="17.25" customHeight="1">
      <c r="A26" s="12" t="s">
        <v>29</v>
      </c>
      <c r="B26" s="13">
        <v>6554</v>
      </c>
      <c r="C26" s="13">
        <v>9901</v>
      </c>
      <c r="D26" s="13">
        <v>11821</v>
      </c>
      <c r="E26" s="13">
        <v>6076</v>
      </c>
      <c r="F26" s="13">
        <v>8301</v>
      </c>
      <c r="G26" s="13">
        <v>9790</v>
      </c>
      <c r="H26" s="13">
        <v>3703</v>
      </c>
      <c r="I26" s="13">
        <v>1655</v>
      </c>
      <c r="J26" s="13">
        <v>5881</v>
      </c>
      <c r="K26" s="11">
        <f t="shared" si="4"/>
        <v>63682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825</v>
      </c>
      <c r="I27" s="11">
        <v>0</v>
      </c>
      <c r="J27" s="11">
        <v>0</v>
      </c>
      <c r="K27" s="11">
        <f t="shared" si="4"/>
        <v>825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2.8114869799999997</v>
      </c>
      <c r="F29" s="60">
        <f t="shared" si="7"/>
        <v>2.7288056899999997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4.473838</v>
      </c>
      <c r="J29" s="60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109</v>
      </c>
      <c r="B32" s="62">
        <v>-0.0048</v>
      </c>
      <c r="C32" s="62">
        <v>-0.0049</v>
      </c>
      <c r="D32" s="62">
        <v>-0.005</v>
      </c>
      <c r="E32" s="62">
        <v>-0.00431302</v>
      </c>
      <c r="F32" s="62">
        <v>-0.00469431</v>
      </c>
      <c r="G32" s="62">
        <v>-0.0039</v>
      </c>
      <c r="H32" s="62">
        <v>-0.0046</v>
      </c>
      <c r="I32" s="62">
        <v>-0.006862</v>
      </c>
      <c r="J32" s="62">
        <v>-0.001785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27456.39</v>
      </c>
      <c r="I35" s="19">
        <v>0</v>
      </c>
      <c r="J35" s="19">
        <v>0</v>
      </c>
      <c r="K35" s="23">
        <f>SUM(B35:J35)</f>
        <v>27456.39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5944.92</v>
      </c>
      <c r="E39" s="23">
        <f t="shared" si="8"/>
        <v>3244.24</v>
      </c>
      <c r="F39" s="23">
        <f t="shared" si="8"/>
        <v>5191.64</v>
      </c>
      <c r="G39" s="23">
        <f t="shared" si="8"/>
        <v>7190.4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38434.4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108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5944.92</v>
      </c>
      <c r="E43" s="65">
        <f t="shared" si="10"/>
        <v>3244.24</v>
      </c>
      <c r="F43" s="65">
        <f t="shared" si="10"/>
        <v>5191.64</v>
      </c>
      <c r="G43" s="65">
        <f t="shared" si="10"/>
        <v>7190.4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38434.4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1389</v>
      </c>
      <c r="E44" s="67">
        <v>758</v>
      </c>
      <c r="F44" s="67">
        <v>1213</v>
      </c>
      <c r="G44" s="67">
        <v>1680</v>
      </c>
      <c r="H44" s="67">
        <v>868</v>
      </c>
      <c r="I44" s="67">
        <v>249</v>
      </c>
      <c r="J44" s="67">
        <v>518</v>
      </c>
      <c r="K44" s="67">
        <f t="shared" si="9"/>
        <v>8980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467077.68</v>
      </c>
      <c r="C47" s="22">
        <f aca="true" t="shared" si="11" ref="C47:H47">+C48+C56</f>
        <v>669739.22</v>
      </c>
      <c r="D47" s="22">
        <f t="shared" si="11"/>
        <v>866123.34</v>
      </c>
      <c r="E47" s="22">
        <f t="shared" si="11"/>
        <v>392908.6</v>
      </c>
      <c r="F47" s="22">
        <f t="shared" si="11"/>
        <v>618294.7000000001</v>
      </c>
      <c r="G47" s="22">
        <f t="shared" si="11"/>
        <v>867030.1</v>
      </c>
      <c r="H47" s="22">
        <f t="shared" si="11"/>
        <v>390569.25</v>
      </c>
      <c r="I47" s="22">
        <f>+I48+I56</f>
        <v>115144.12</v>
      </c>
      <c r="J47" s="22">
        <f>+J48+J56</f>
        <v>304010.09</v>
      </c>
      <c r="K47" s="22">
        <f>SUM(B47:J47)</f>
        <v>4690897.100000001</v>
      </c>
    </row>
    <row r="48" spans="1:11" ht="17.25" customHeight="1">
      <c r="A48" s="16" t="s">
        <v>46</v>
      </c>
      <c r="B48" s="23">
        <f>SUM(B49:B55)</f>
        <v>449698.35</v>
      </c>
      <c r="C48" s="23">
        <f aca="true" t="shared" si="12" ref="C48:H48">SUM(C49:C55)</f>
        <v>647604.53</v>
      </c>
      <c r="D48" s="23">
        <f t="shared" si="12"/>
        <v>840846.65</v>
      </c>
      <c r="E48" s="23">
        <f t="shared" si="12"/>
        <v>372010.12</v>
      </c>
      <c r="F48" s="23">
        <f t="shared" si="12"/>
        <v>596422.8700000001</v>
      </c>
      <c r="G48" s="23">
        <f t="shared" si="12"/>
        <v>839245.57</v>
      </c>
      <c r="H48" s="23">
        <f t="shared" si="12"/>
        <v>372015.22000000003</v>
      </c>
      <c r="I48" s="23">
        <f>SUM(I49:I55)</f>
        <v>115144.12</v>
      </c>
      <c r="J48" s="23">
        <f>SUM(J49:J55)</f>
        <v>291050.56</v>
      </c>
      <c r="K48" s="23">
        <f aca="true" t="shared" si="13" ref="K48:K56">SUM(B48:J48)</f>
        <v>4524037.989999999</v>
      </c>
    </row>
    <row r="49" spans="1:11" ht="17.25" customHeight="1">
      <c r="A49" s="34" t="s">
        <v>47</v>
      </c>
      <c r="B49" s="23">
        <f aca="true" t="shared" si="14" ref="B49:H49">ROUND(B30*B7,2)</f>
        <v>446437.8</v>
      </c>
      <c r="C49" s="23">
        <f t="shared" si="14"/>
        <v>641476.13</v>
      </c>
      <c r="D49" s="23">
        <f t="shared" si="14"/>
        <v>836164.48</v>
      </c>
      <c r="E49" s="23">
        <f t="shared" si="14"/>
        <v>369331.59</v>
      </c>
      <c r="F49" s="23">
        <f t="shared" si="14"/>
        <v>592248.31</v>
      </c>
      <c r="G49" s="23">
        <f t="shared" si="14"/>
        <v>833437.44</v>
      </c>
      <c r="H49" s="23">
        <f t="shared" si="14"/>
        <v>341426.26</v>
      </c>
      <c r="I49" s="23">
        <f>ROUND(I30*I7,2)</f>
        <v>114253.37</v>
      </c>
      <c r="J49" s="23">
        <f>ROUND(J30*J7,2)</f>
        <v>289027.71</v>
      </c>
      <c r="K49" s="23">
        <f t="shared" si="13"/>
        <v>4463803.09</v>
      </c>
    </row>
    <row r="50" spans="1:11" ht="17.25" customHeight="1">
      <c r="A50" s="34" t="s">
        <v>48</v>
      </c>
      <c r="B50" s="19">
        <v>0</v>
      </c>
      <c r="C50" s="23">
        <f>ROUND(C31*C7,2)</f>
        <v>1425.88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1425.88</v>
      </c>
    </row>
    <row r="51" spans="1:11" ht="17.25" customHeight="1">
      <c r="A51" s="68" t="s">
        <v>110</v>
      </c>
      <c r="B51" s="69">
        <f>ROUND(B32*B7,2)</f>
        <v>-831.13</v>
      </c>
      <c r="C51" s="69">
        <f>ROUND(C32*C7,2)</f>
        <v>-1071.2</v>
      </c>
      <c r="D51" s="69">
        <f aca="true" t="shared" si="15" ref="D51:J51">ROUND(D32*D7,2)</f>
        <v>-1262.75</v>
      </c>
      <c r="E51" s="69">
        <f t="shared" si="15"/>
        <v>-565.71</v>
      </c>
      <c r="F51" s="69">
        <f t="shared" si="15"/>
        <v>-1017.08</v>
      </c>
      <c r="G51" s="69">
        <f t="shared" si="15"/>
        <v>-1382.27</v>
      </c>
      <c r="H51" s="69">
        <f t="shared" si="15"/>
        <v>-582.47</v>
      </c>
      <c r="I51" s="69">
        <f t="shared" si="15"/>
        <v>-174.97</v>
      </c>
      <c r="J51" s="69">
        <f t="shared" si="15"/>
        <v>-194.19</v>
      </c>
      <c r="K51" s="69">
        <f>SUM(B51:J51)</f>
        <v>-7081.7699999999995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27456.39</v>
      </c>
      <c r="I53" s="31">
        <f>+I35</f>
        <v>0</v>
      </c>
      <c r="J53" s="31">
        <f>+J35</f>
        <v>0</v>
      </c>
      <c r="K53" s="23">
        <f t="shared" si="13"/>
        <v>27456.39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4091.68</v>
      </c>
      <c r="C55" s="36">
        <v>5773.72</v>
      </c>
      <c r="D55" s="36">
        <v>5944.92</v>
      </c>
      <c r="E55" s="19">
        <v>3244.24</v>
      </c>
      <c r="F55" s="36">
        <v>5191.64</v>
      </c>
      <c r="G55" s="36">
        <v>7190.4</v>
      </c>
      <c r="H55" s="36">
        <v>3715.04</v>
      </c>
      <c r="I55" s="36">
        <v>1065.72</v>
      </c>
      <c r="J55" s="19">
        <v>2217.04</v>
      </c>
      <c r="K55" s="23">
        <f t="shared" si="13"/>
        <v>38434.4</v>
      </c>
    </row>
    <row r="56" spans="1:11" ht="17.25" customHeight="1">
      <c r="A56" s="16" t="s">
        <v>53</v>
      </c>
      <c r="B56" s="36">
        <v>17379.33</v>
      </c>
      <c r="C56" s="36">
        <v>22134.69</v>
      </c>
      <c r="D56" s="36">
        <v>25276.69</v>
      </c>
      <c r="E56" s="36">
        <v>20898.48</v>
      </c>
      <c r="F56" s="36">
        <v>21871.83</v>
      </c>
      <c r="G56" s="36">
        <v>27784.53</v>
      </c>
      <c r="H56" s="36">
        <v>18554.03</v>
      </c>
      <c r="I56" s="19">
        <v>0</v>
      </c>
      <c r="J56" s="36">
        <v>12959.53</v>
      </c>
      <c r="K56" s="36">
        <f t="shared" si="13"/>
        <v>166859.11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-64445.62</v>
      </c>
      <c r="C60" s="35">
        <f t="shared" si="16"/>
        <v>-93285.52</v>
      </c>
      <c r="D60" s="35">
        <f t="shared" si="16"/>
        <v>-96303.25</v>
      </c>
      <c r="E60" s="35">
        <f t="shared" si="16"/>
        <v>-54561.5</v>
      </c>
      <c r="F60" s="35">
        <f t="shared" si="16"/>
        <v>-63287.05</v>
      </c>
      <c r="G60" s="35">
        <f t="shared" si="16"/>
        <v>-78379.5</v>
      </c>
      <c r="H60" s="35">
        <f t="shared" si="16"/>
        <v>-53625.06</v>
      </c>
      <c r="I60" s="35">
        <f t="shared" si="16"/>
        <v>-14438.81</v>
      </c>
      <c r="J60" s="35">
        <f t="shared" si="16"/>
        <v>-43126.28</v>
      </c>
      <c r="K60" s="35">
        <f>SUM(B60:J60)</f>
        <v>-561452.59</v>
      </c>
    </row>
    <row r="61" spans="1:11" ht="18.75" customHeight="1">
      <c r="A61" s="16" t="s">
        <v>78</v>
      </c>
      <c r="B61" s="35">
        <f aca="true" t="shared" si="17" ref="B61:J61">B62+B63+B64+B65+B66+B67</f>
        <v>-64214.5</v>
      </c>
      <c r="C61" s="35">
        <f t="shared" si="17"/>
        <v>-92848</v>
      </c>
      <c r="D61" s="35">
        <f t="shared" si="17"/>
        <v>-95217.5</v>
      </c>
      <c r="E61" s="35">
        <f t="shared" si="17"/>
        <v>-51142</v>
      </c>
      <c r="F61" s="35">
        <f t="shared" si="17"/>
        <v>-62671</v>
      </c>
      <c r="G61" s="35">
        <f t="shared" si="17"/>
        <v>-78361.5</v>
      </c>
      <c r="H61" s="35">
        <f t="shared" si="17"/>
        <v>-53616.5</v>
      </c>
      <c r="I61" s="35">
        <f t="shared" si="17"/>
        <v>-11004</v>
      </c>
      <c r="J61" s="35">
        <f t="shared" si="17"/>
        <v>-37684.5</v>
      </c>
      <c r="K61" s="35">
        <f aca="true" t="shared" si="18" ref="K61:K94">SUM(B61:J61)</f>
        <v>-546759.5</v>
      </c>
    </row>
    <row r="62" spans="1:11" ht="18.75" customHeight="1">
      <c r="A62" s="12" t="s">
        <v>79</v>
      </c>
      <c r="B62" s="35">
        <f>-ROUND(B9*$D$3,2)</f>
        <v>-64214.5</v>
      </c>
      <c r="C62" s="35">
        <f aca="true" t="shared" si="19" ref="C62:J62">-ROUND(C9*$D$3,2)</f>
        <v>-92848</v>
      </c>
      <c r="D62" s="35">
        <f t="shared" si="19"/>
        <v>-95217.5</v>
      </c>
      <c r="E62" s="35">
        <f t="shared" si="19"/>
        <v>-51142</v>
      </c>
      <c r="F62" s="35">
        <f t="shared" si="19"/>
        <v>-62671</v>
      </c>
      <c r="G62" s="35">
        <f t="shared" si="19"/>
        <v>-78361.5</v>
      </c>
      <c r="H62" s="35">
        <f t="shared" si="19"/>
        <v>-53616.5</v>
      </c>
      <c r="I62" s="35">
        <f t="shared" si="19"/>
        <v>-11004</v>
      </c>
      <c r="J62" s="35">
        <f t="shared" si="19"/>
        <v>-37684.5</v>
      </c>
      <c r="K62" s="35">
        <f t="shared" si="18"/>
        <v>-546759.5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104</v>
      </c>
      <c r="B64" s="35">
        <v>0</v>
      </c>
      <c r="C64" s="35">
        <v>0</v>
      </c>
      <c r="D64" s="35">
        <v>0</v>
      </c>
      <c r="E64" s="35">
        <v>0</v>
      </c>
      <c r="F64" s="35">
        <v>0</v>
      </c>
      <c r="G64" s="35">
        <v>0</v>
      </c>
      <c r="H64" s="19">
        <v>0</v>
      </c>
      <c r="I64" s="19">
        <v>0</v>
      </c>
      <c r="J64" s="19">
        <v>0</v>
      </c>
      <c r="K64" s="35">
        <f t="shared" si="18"/>
        <v>0</v>
      </c>
    </row>
    <row r="65" spans="1:11" ht="18.75" customHeight="1">
      <c r="A65" s="12" t="s">
        <v>111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35">
        <f t="shared" si="18"/>
        <v>0</v>
      </c>
    </row>
    <row r="66" spans="1:11" ht="18.75" customHeight="1">
      <c r="A66" s="12" t="s">
        <v>56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19">
        <v>0</v>
      </c>
      <c r="I66" s="19">
        <v>0</v>
      </c>
      <c r="J66" s="19">
        <v>0</v>
      </c>
      <c r="K66" s="35">
        <f t="shared" si="18"/>
        <v>0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0</v>
      </c>
    </row>
    <row r="68" spans="1:11" ht="18.75" customHeight="1">
      <c r="A68" s="12" t="s">
        <v>83</v>
      </c>
      <c r="B68" s="35">
        <f aca="true" t="shared" si="20" ref="B68:J68">SUM(B69:B92)</f>
        <v>-231.12</v>
      </c>
      <c r="C68" s="35">
        <f t="shared" si="20"/>
        <v>-437.52</v>
      </c>
      <c r="D68" s="35">
        <f t="shared" si="20"/>
        <v>-1085.75</v>
      </c>
      <c r="E68" s="35">
        <f t="shared" si="20"/>
        <v>-3419.5</v>
      </c>
      <c r="F68" s="35">
        <f t="shared" si="20"/>
        <v>-616.05</v>
      </c>
      <c r="G68" s="35">
        <f t="shared" si="20"/>
        <v>-18</v>
      </c>
      <c r="H68" s="35">
        <f t="shared" si="20"/>
        <v>-8.56</v>
      </c>
      <c r="I68" s="35">
        <f t="shared" si="20"/>
        <v>-3434.81</v>
      </c>
      <c r="J68" s="35">
        <f t="shared" si="20"/>
        <v>-5441.78</v>
      </c>
      <c r="K68" s="35">
        <f t="shared" si="18"/>
        <v>-14693.09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-142.2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-178.2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-1067.75</v>
      </c>
      <c r="E71" s="19">
        <v>0</v>
      </c>
      <c r="F71" s="35">
        <v>-380.65</v>
      </c>
      <c r="G71" s="19">
        <v>0</v>
      </c>
      <c r="H71" s="19">
        <v>0</v>
      </c>
      <c r="I71" s="47">
        <v>-1983.99</v>
      </c>
      <c r="J71" s="19">
        <v>0</v>
      </c>
      <c r="K71" s="35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0</v>
      </c>
      <c r="J72" s="19">
        <v>0</v>
      </c>
      <c r="K72" s="48">
        <f t="shared" si="18"/>
        <v>0</v>
      </c>
    </row>
    <row r="73" spans="1:11" ht="18.75" customHeight="1">
      <c r="A73" s="34" t="s">
        <v>62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48">
        <f t="shared" si="18"/>
        <v>0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124</v>
      </c>
      <c r="B91" s="35">
        <v>-231.12</v>
      </c>
      <c r="C91" s="35">
        <v>-295.32</v>
      </c>
      <c r="D91" s="35">
        <v>0</v>
      </c>
      <c r="E91" s="35">
        <v>-158.36</v>
      </c>
      <c r="F91" s="35">
        <v>-235.4</v>
      </c>
      <c r="G91" s="35">
        <v>0</v>
      </c>
      <c r="H91" s="35">
        <v>-8.56</v>
      </c>
      <c r="I91" s="35">
        <v>0</v>
      </c>
      <c r="J91" s="35">
        <v>0</v>
      </c>
      <c r="K91" s="35">
        <f t="shared" si="18"/>
        <v>-928.76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-3261.14</v>
      </c>
      <c r="F92" s="19">
        <v>0</v>
      </c>
      <c r="G92" s="19">
        <v>0</v>
      </c>
      <c r="H92" s="19">
        <v>0</v>
      </c>
      <c r="I92" s="48">
        <v>-1450.82</v>
      </c>
      <c r="J92" s="48">
        <v>-5441.78</v>
      </c>
      <c r="K92" s="48">
        <f t="shared" si="18"/>
        <v>-10153.74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98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5"/>
    </row>
    <row r="95" spans="1:12" ht="18.75" customHeight="1">
      <c r="A95" s="16" t="s">
        <v>107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402632.06</v>
      </c>
      <c r="C97" s="24">
        <f t="shared" si="21"/>
        <v>576453.7</v>
      </c>
      <c r="D97" s="24">
        <f t="shared" si="21"/>
        <v>769820.09</v>
      </c>
      <c r="E97" s="24">
        <f t="shared" si="21"/>
        <v>338347.1</v>
      </c>
      <c r="F97" s="24">
        <f t="shared" si="21"/>
        <v>555007.65</v>
      </c>
      <c r="G97" s="24">
        <f t="shared" si="21"/>
        <v>788650.6</v>
      </c>
      <c r="H97" s="24">
        <f t="shared" si="21"/>
        <v>336944.19000000006</v>
      </c>
      <c r="I97" s="24">
        <f>+I98+I99</f>
        <v>100705.31</v>
      </c>
      <c r="J97" s="24">
        <f>+J98+J99</f>
        <v>260883.81</v>
      </c>
      <c r="K97" s="48">
        <f>SUM(B97:J97)</f>
        <v>4129444.5100000002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385252.73</v>
      </c>
      <c r="C98" s="24">
        <f t="shared" si="22"/>
        <v>554319.01</v>
      </c>
      <c r="D98" s="24">
        <f t="shared" si="22"/>
        <v>744543.4</v>
      </c>
      <c r="E98" s="24">
        <f t="shared" si="22"/>
        <v>317448.62</v>
      </c>
      <c r="F98" s="24">
        <f t="shared" si="22"/>
        <v>533135.8200000001</v>
      </c>
      <c r="G98" s="24">
        <f t="shared" si="22"/>
        <v>760866.07</v>
      </c>
      <c r="H98" s="24">
        <f t="shared" si="22"/>
        <v>318390.16000000003</v>
      </c>
      <c r="I98" s="24">
        <f t="shared" si="22"/>
        <v>100705.31</v>
      </c>
      <c r="J98" s="24">
        <f t="shared" si="22"/>
        <v>247924.28</v>
      </c>
      <c r="K98" s="48">
        <f>SUM(B98:J98)</f>
        <v>3962585.4</v>
      </c>
      <c r="L98" s="54"/>
    </row>
    <row r="99" spans="1:11" ht="18" customHeight="1">
      <c r="A99" s="16" t="s">
        <v>105</v>
      </c>
      <c r="B99" s="24">
        <f aca="true" t="shared" si="23" ref="B99:J99">IF(+B56+B95+B100&lt;0,0,(B56+B95+B100))</f>
        <v>17379.33</v>
      </c>
      <c r="C99" s="24">
        <f t="shared" si="23"/>
        <v>22134.69</v>
      </c>
      <c r="D99" s="24">
        <f t="shared" si="23"/>
        <v>25276.69</v>
      </c>
      <c r="E99" s="24">
        <f t="shared" si="23"/>
        <v>20898.48</v>
      </c>
      <c r="F99" s="24">
        <f t="shared" si="23"/>
        <v>21871.83</v>
      </c>
      <c r="G99" s="24">
        <f t="shared" si="23"/>
        <v>27784.53</v>
      </c>
      <c r="H99" s="24">
        <f t="shared" si="23"/>
        <v>18554.03</v>
      </c>
      <c r="I99" s="19">
        <f t="shared" si="23"/>
        <v>0</v>
      </c>
      <c r="J99" s="24">
        <f t="shared" si="23"/>
        <v>12959.53</v>
      </c>
      <c r="K99" s="48">
        <f>SUM(B99:J99)</f>
        <v>166859.11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/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4129444.5000000005</v>
      </c>
      <c r="L105" s="54"/>
    </row>
    <row r="106" spans="1:11" ht="18.75" customHeight="1">
      <c r="A106" s="26" t="s">
        <v>74</v>
      </c>
      <c r="B106" s="27">
        <v>51883.92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51883.92</v>
      </c>
    </row>
    <row r="107" spans="1:11" ht="18.75" customHeight="1">
      <c r="A107" s="26" t="s">
        <v>75</v>
      </c>
      <c r="B107" s="27">
        <v>350748.14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350748.14</v>
      </c>
    </row>
    <row r="108" spans="1:11" ht="18.75" customHeight="1">
      <c r="A108" s="26" t="s">
        <v>76</v>
      </c>
      <c r="B108" s="40">
        <v>0</v>
      </c>
      <c r="C108" s="27">
        <f>+C97</f>
        <v>576453.7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576453.7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769820.09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769820.09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338347.1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338347.1</v>
      </c>
    </row>
    <row r="111" spans="1:11" ht="18.75" customHeight="1">
      <c r="A111" s="70" t="s">
        <v>112</v>
      </c>
      <c r="B111" s="40">
        <v>0</v>
      </c>
      <c r="C111" s="40">
        <v>0</v>
      </c>
      <c r="D111" s="40">
        <v>0</v>
      </c>
      <c r="E111" s="40">
        <v>0</v>
      </c>
      <c r="F111" s="27">
        <v>102250.19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102250.19</v>
      </c>
    </row>
    <row r="112" spans="1:11" ht="18.75" customHeight="1">
      <c r="A112" s="70" t="s">
        <v>113</v>
      </c>
      <c r="B112" s="40">
        <v>0</v>
      </c>
      <c r="C112" s="40">
        <v>0</v>
      </c>
      <c r="D112" s="40">
        <v>0</v>
      </c>
      <c r="E112" s="40">
        <v>0</v>
      </c>
      <c r="F112" s="27">
        <v>193516.39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193516.39</v>
      </c>
    </row>
    <row r="113" spans="1:11" ht="18.75" customHeight="1">
      <c r="A113" s="70" t="s">
        <v>114</v>
      </c>
      <c r="B113" s="40">
        <v>0</v>
      </c>
      <c r="C113" s="40">
        <v>0</v>
      </c>
      <c r="D113" s="40">
        <v>0</v>
      </c>
      <c r="E113" s="40">
        <v>0</v>
      </c>
      <c r="F113" s="27">
        <v>259241.07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259241.07</v>
      </c>
    </row>
    <row r="114" spans="1:11" ht="18.75" customHeight="1">
      <c r="A114" s="70" t="s">
        <v>115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233921.96</v>
      </c>
      <c r="H114" s="40">
        <v>0</v>
      </c>
      <c r="I114" s="40">
        <v>0</v>
      </c>
      <c r="J114" s="40">
        <v>0</v>
      </c>
      <c r="K114" s="41">
        <f t="shared" si="24"/>
        <v>233921.96</v>
      </c>
    </row>
    <row r="115" spans="1:11" ht="18.75" customHeight="1">
      <c r="A115" s="70" t="s">
        <v>116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23797.54</v>
      </c>
      <c r="H115" s="40">
        <v>0</v>
      </c>
      <c r="I115" s="40">
        <v>0</v>
      </c>
      <c r="J115" s="40">
        <v>0</v>
      </c>
      <c r="K115" s="41">
        <f t="shared" si="24"/>
        <v>23797.54</v>
      </c>
    </row>
    <row r="116" spans="1:11" ht="18.75" customHeight="1">
      <c r="A116" s="70" t="s">
        <v>117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129202.91</v>
      </c>
      <c r="H116" s="40">
        <v>0</v>
      </c>
      <c r="I116" s="40">
        <v>0</v>
      </c>
      <c r="J116" s="40">
        <v>0</v>
      </c>
      <c r="K116" s="41">
        <f t="shared" si="24"/>
        <v>129202.91</v>
      </c>
    </row>
    <row r="117" spans="1:11" ht="18.75" customHeight="1">
      <c r="A117" s="70" t="s">
        <v>118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113048.77</v>
      </c>
      <c r="H117" s="40">
        <v>0</v>
      </c>
      <c r="I117" s="40">
        <v>0</v>
      </c>
      <c r="J117" s="40">
        <v>0</v>
      </c>
      <c r="K117" s="41">
        <f t="shared" si="24"/>
        <v>113048.77</v>
      </c>
    </row>
    <row r="118" spans="1:11" ht="18.75" customHeight="1">
      <c r="A118" s="70" t="s">
        <v>119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288679.41</v>
      </c>
      <c r="H118" s="40">
        <v>0</v>
      </c>
      <c r="I118" s="40">
        <v>0</v>
      </c>
      <c r="J118" s="40">
        <v>0</v>
      </c>
      <c r="K118" s="41">
        <f t="shared" si="24"/>
        <v>288679.41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122061.67</v>
      </c>
      <c r="I119" s="40">
        <v>0</v>
      </c>
      <c r="J119" s="40">
        <v>0</v>
      </c>
      <c r="K119" s="41">
        <f t="shared" si="24"/>
        <v>122061.67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214882.52</v>
      </c>
      <c r="I120" s="40">
        <v>0</v>
      </c>
      <c r="J120" s="40">
        <v>0</v>
      </c>
      <c r="K120" s="41">
        <f t="shared" si="24"/>
        <v>214882.52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100705.31</v>
      </c>
      <c r="J121" s="40">
        <v>0</v>
      </c>
      <c r="K121" s="41">
        <f t="shared" si="24"/>
        <v>100705.31</v>
      </c>
    </row>
    <row r="122" spans="1:11" ht="18.75" customHeight="1">
      <c r="A122" s="71" t="s">
        <v>123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260883.81</v>
      </c>
      <c r="K122" s="44">
        <f t="shared" si="24"/>
        <v>260883.81</v>
      </c>
    </row>
    <row r="123" spans="1:11" ht="18.75" customHeight="1">
      <c r="A123" s="39"/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</v>
      </c>
      <c r="K123" s="51"/>
    </row>
    <row r="124" ht="18.75" customHeight="1">
      <c r="A124" s="59"/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2015-07-13T18:11:09Z</dcterms:modified>
  <cp:category/>
  <cp:version/>
  <cp:contentType/>
  <cp:contentStatus/>
</cp:coreProperties>
</file>