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<sst xmlns="http://schemas.openxmlformats.org/spreadsheetml/2006/main" count="126" uniqueCount="126">
  <si>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</si>
  <si>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</si>
  <si>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</si>
  <si>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</si>
  <si>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</si>
  <si>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</si>
  <si>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</si>
  <si>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</si>
  <si>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</si>
  <si>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</si>
  <si>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</si>
  <si>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</si>
  <si>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</si>
  <si>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</si>
  <si>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</si>
  <si>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</si>
  <si>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</si>
  <si>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</si>
  <si>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</si>
  <si>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</si>
  <si>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</si>
  <si>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</si>
  <si>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</si>
  <si>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</si>
  <si>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</si>
  <si>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</si>
  <si>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</si>
  <si>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</si>
  <si>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</si>
  <si>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</si>
  <si>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</si>
  <si>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</si>
  <si>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</si>
  <si>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</si>
  <si>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</si>
  <si>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</si>
  <si>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</si>
  <si>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</si>
  <si>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</si>
  <si>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</si>
  <si>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</si>
  <si>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</si>
  <si>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</si>
  <si>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</si>
  <si>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</si>
  <si>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</si>
  <si>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</si>
  <si>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</si>
  <si>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</si>
  <si>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</si>
  <si>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</si>
  <si>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</si>
  <si>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</si>
  <si>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</si>
  <si>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</si>
  <si>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</si>
  <si>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</si>
  <si>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</si>
  <si>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</si>
  <si>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</si>
  <si>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</si>
  <si>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</si>
  <si>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</si>
  <si>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</si>
  <si>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</si>
  <si>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</si>
  <si>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</si>
  <si>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</si>
  <si>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</si>
  <si>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</si>
  <si>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</si>
  <si>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</si>
  <si>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</si>
  <si>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</si>
  <si>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</si>
  <si>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</si>
  <si>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</si>
  <si>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</si>
  <si>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</si>
  <si>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</si>
  <si>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</si>
  <si>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</si>
  <si>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</si>
  <si>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</si>
  <si>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</si>
  <si>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</si>
  <si>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</si>
  <si>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</si>
  <si>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</si>
  <si>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</si>
  <si>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</si>
  <si>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</si>
  <si>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</si>
  <si>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</si>
  <si>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</si>
  <si>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</si>
  <si>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</si>
  <si>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</si>
  <si>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</si>
  <si>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</si>
  <si>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</si>
  <si>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</si>
  <si>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</si>
  <si>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</si>
  <si>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</si>
  <si>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</si>
  <si>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</si>
  <si>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</si>
  <si>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</si>
  <si>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</si>
  <si>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</si>
  <si>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</si>
  <si>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</si>
  <si>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</si>
  <si>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</si>
  <si>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</si>
  <si>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</si>
  <si>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</si>
  <si>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</si>
  <si>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</si>
  <si>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</si>
  <si>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</si>
  <si>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</si>
  <si>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</si>
  <si>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</si>
  <si>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04/07/15 - VENCIMENTO 13/07/15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</si>
</sst>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316127</v>
      </c>
      <c r="C7" s="9">
        <f t="shared" si="0"/>
        <v>406525</v>
      </c>
      <c r="D7" s="9">
        <f t="shared" si="0"/>
        <v>455346</v>
      </c>
      <c r="E7" s="9">
        <f t="shared" si="0"/>
        <v>252922</v>
      </c>
      <c r="F7" s="9">
        <f t="shared" si="0"/>
        <v>382851</v>
      </c>
      <c r="G7" s="9">
        <f t="shared" si="0"/>
        <v>618776</v>
      </c>
      <c r="H7" s="9">
        <f t="shared" si="0"/>
        <v>249211</v>
      </c>
      <c r="I7" s="9">
        <f t="shared" si="0"/>
        <v>55978</v>
      </c>
      <c r="J7" s="9">
        <f t="shared" si="0"/>
        <v>179622</v>
      </c>
      <c r="K7" s="9">
        <f t="shared" si="0"/>
        <v>2917358</v>
      </c>
      <c r="L7" s="52"/>
    </row>
    <row r="8" spans="1:11" ht="17.25" customHeight="1">
      <c r="A8" s="10" t="s">
        <v>103</v>
      </c>
      <c r="B8" s="11">
        <f>B9+B12+B16</f>
        <v>187060</v>
      </c>
      <c r="C8" s="11">
        <f aca="true" t="shared" si="1" ref="C8:J8">C9+C12+C16</f>
        <v>253223</v>
      </c>
      <c r="D8" s="11">
        <f t="shared" si="1"/>
        <v>267988</v>
      </c>
      <c r="E8" s="11">
        <f t="shared" si="1"/>
        <v>155178</v>
      </c>
      <c r="F8" s="11">
        <f t="shared" si="1"/>
        <v>220042</v>
      </c>
      <c r="G8" s="11">
        <f t="shared" si="1"/>
        <v>346121</v>
      </c>
      <c r="H8" s="11">
        <f t="shared" si="1"/>
        <v>157598</v>
      </c>
      <c r="I8" s="11">
        <f t="shared" si="1"/>
        <v>30970</v>
      </c>
      <c r="J8" s="11">
        <f t="shared" si="1"/>
        <v>105473</v>
      </c>
      <c r="K8" s="11">
        <f>SUM(B8:J8)</f>
        <v>1723653</v>
      </c>
    </row>
    <row r="9" spans="1:11" ht="17.25" customHeight="1">
      <c r="A9" s="15" t="s">
        <v>17</v>
      </c>
      <c r="B9" s="13">
        <f>+B10+B11</f>
        <v>28390</v>
      </c>
      <c r="C9" s="13">
        <f aca="true" t="shared" si="2" ref="C9:J9">+C10+C11</f>
        <v>44206</v>
      </c>
      <c r="D9" s="13">
        <f t="shared" si="2"/>
        <v>41139</v>
      </c>
      <c r="E9" s="13">
        <f t="shared" si="2"/>
        <v>25668</v>
      </c>
      <c r="F9" s="13">
        <f t="shared" si="2"/>
        <v>28337</v>
      </c>
      <c r="G9" s="13">
        <f t="shared" si="2"/>
        <v>33380</v>
      </c>
      <c r="H9" s="13">
        <f t="shared" si="2"/>
        <v>28230</v>
      </c>
      <c r="I9" s="13">
        <f t="shared" si="2"/>
        <v>6257</v>
      </c>
      <c r="J9" s="13">
        <f t="shared" si="2"/>
        <v>14548</v>
      </c>
      <c r="K9" s="11">
        <f>SUM(B9:J9)</f>
        <v>250155</v>
      </c>
    </row>
    <row r="10" spans="1:11" ht="17.25" customHeight="1">
      <c r="A10" s="29" t="s">
        <v>18</v>
      </c>
      <c r="B10" s="13">
        <v>28390</v>
      </c>
      <c r="C10" s="13">
        <v>44206</v>
      </c>
      <c r="D10" s="13">
        <v>41139</v>
      </c>
      <c r="E10" s="13">
        <v>25668</v>
      </c>
      <c r="F10" s="13">
        <v>28337</v>
      </c>
      <c r="G10" s="13">
        <v>33380</v>
      </c>
      <c r="H10" s="13">
        <v>28230</v>
      </c>
      <c r="I10" s="13">
        <v>6257</v>
      </c>
      <c r="J10" s="13">
        <v>14548</v>
      </c>
      <c r="K10" s="11">
        <f>SUM(B10:J10)</f>
        <v>250155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130115</v>
      </c>
      <c r="C12" s="17">
        <f t="shared" si="3"/>
        <v>173314</v>
      </c>
      <c r="D12" s="17">
        <f t="shared" si="3"/>
        <v>191525</v>
      </c>
      <c r="E12" s="17">
        <f t="shared" si="3"/>
        <v>109574</v>
      </c>
      <c r="F12" s="17">
        <f t="shared" si="3"/>
        <v>159921</v>
      </c>
      <c r="G12" s="17">
        <f t="shared" si="3"/>
        <v>265183</v>
      </c>
      <c r="H12" s="17">
        <f t="shared" si="3"/>
        <v>110331</v>
      </c>
      <c r="I12" s="17">
        <f t="shared" si="3"/>
        <v>20427</v>
      </c>
      <c r="J12" s="17">
        <f t="shared" si="3"/>
        <v>76015</v>
      </c>
      <c r="K12" s="11">
        <f aca="true" t="shared" si="4" ref="K12:K27">SUM(B12:J12)</f>
        <v>1236405</v>
      </c>
    </row>
    <row r="13" spans="1:13" ht="17.25" customHeight="1">
      <c r="A13" s="14" t="s">
        <v>20</v>
      </c>
      <c r="B13" s="13">
        <v>62771</v>
      </c>
      <c r="C13" s="13">
        <v>90268</v>
      </c>
      <c r="D13" s="13">
        <v>100016</v>
      </c>
      <c r="E13" s="13">
        <v>56995</v>
      </c>
      <c r="F13" s="13">
        <v>79432</v>
      </c>
      <c r="G13" s="13">
        <v>123353</v>
      </c>
      <c r="H13" s="13">
        <v>51316</v>
      </c>
      <c r="I13" s="13">
        <v>11478</v>
      </c>
      <c r="J13" s="13">
        <v>39666</v>
      </c>
      <c r="K13" s="11">
        <f t="shared" si="4"/>
        <v>615295</v>
      </c>
      <c r="L13" s="52"/>
      <c r="M13" s="53"/>
    </row>
    <row r="14" spans="1:12" ht="17.25" customHeight="1">
      <c r="A14" s="14" t="s">
        <v>21</v>
      </c>
      <c r="B14" s="13">
        <v>63033</v>
      </c>
      <c r="C14" s="13">
        <v>76769</v>
      </c>
      <c r="D14" s="13">
        <v>85444</v>
      </c>
      <c r="E14" s="13">
        <v>48884</v>
      </c>
      <c r="F14" s="13">
        <v>76150</v>
      </c>
      <c r="G14" s="13">
        <v>135530</v>
      </c>
      <c r="H14" s="13">
        <v>54503</v>
      </c>
      <c r="I14" s="13">
        <v>8200</v>
      </c>
      <c r="J14" s="13">
        <v>34252</v>
      </c>
      <c r="K14" s="11">
        <f t="shared" si="4"/>
        <v>582765</v>
      </c>
      <c r="L14" s="52"/>
    </row>
    <row r="15" spans="1:11" ht="17.25" customHeight="1">
      <c r="A15" s="14" t="s">
        <v>22</v>
      </c>
      <c r="B15" s="13">
        <v>4311</v>
      </c>
      <c r="C15" s="13">
        <v>6277</v>
      </c>
      <c r="D15" s="13">
        <v>6065</v>
      </c>
      <c r="E15" s="13">
        <v>3695</v>
      </c>
      <c r="F15" s="13">
        <v>4339</v>
      </c>
      <c r="G15" s="13">
        <v>6300</v>
      </c>
      <c r="H15" s="13">
        <v>4512</v>
      </c>
      <c r="I15" s="13">
        <v>749</v>
      </c>
      <c r="J15" s="13">
        <v>2097</v>
      </c>
      <c r="K15" s="11">
        <f t="shared" si="4"/>
        <v>38345</v>
      </c>
    </row>
    <row r="16" spans="1:11" ht="17.25" customHeight="1">
      <c r="A16" s="15" t="s">
        <v>99</v>
      </c>
      <c r="B16" s="13">
        <f>B17+B18+B19</f>
        <v>28555</v>
      </c>
      <c r="C16" s="13">
        <f aca="true" t="shared" si="5" ref="C16:J16">C17+C18+C19</f>
        <v>35703</v>
      </c>
      <c r="D16" s="13">
        <f t="shared" si="5"/>
        <v>35324</v>
      </c>
      <c r="E16" s="13">
        <f t="shared" si="5"/>
        <v>19936</v>
      </c>
      <c r="F16" s="13">
        <f t="shared" si="5"/>
        <v>31784</v>
      </c>
      <c r="G16" s="13">
        <f t="shared" si="5"/>
        <v>47558</v>
      </c>
      <c r="H16" s="13">
        <f t="shared" si="5"/>
        <v>19037</v>
      </c>
      <c r="I16" s="13">
        <f t="shared" si="5"/>
        <v>4286</v>
      </c>
      <c r="J16" s="13">
        <f t="shared" si="5"/>
        <v>14910</v>
      </c>
      <c r="K16" s="11">
        <f t="shared" si="4"/>
        <v>237093</v>
      </c>
    </row>
    <row r="17" spans="1:11" ht="17.25" customHeight="1">
      <c r="A17" s="14" t="s">
        <v>100</v>
      </c>
      <c r="B17" s="13">
        <v>6393</v>
      </c>
      <c r="C17" s="13">
        <v>8136</v>
      </c>
      <c r="D17" s="13">
        <v>8487</v>
      </c>
      <c r="E17" s="13">
        <v>5215</v>
      </c>
      <c r="F17" s="13">
        <v>8238</v>
      </c>
      <c r="G17" s="13">
        <v>12441</v>
      </c>
      <c r="H17" s="13">
        <v>5185</v>
      </c>
      <c r="I17" s="13">
        <v>1213</v>
      </c>
      <c r="J17" s="13">
        <v>3319</v>
      </c>
      <c r="K17" s="11">
        <f t="shared" si="4"/>
        <v>58627</v>
      </c>
    </row>
    <row r="18" spans="1:11" ht="17.25" customHeight="1">
      <c r="A18" s="14" t="s">
        <v>101</v>
      </c>
      <c r="B18" s="13">
        <v>1675</v>
      </c>
      <c r="C18" s="13">
        <v>1786</v>
      </c>
      <c r="D18" s="13">
        <v>2396</v>
      </c>
      <c r="E18" s="13">
        <v>1368</v>
      </c>
      <c r="F18" s="13">
        <v>2136</v>
      </c>
      <c r="G18" s="13">
        <v>4394</v>
      </c>
      <c r="H18" s="13">
        <v>1272</v>
      </c>
      <c r="I18" s="13">
        <v>240</v>
      </c>
      <c r="J18" s="13">
        <v>1119</v>
      </c>
      <c r="K18" s="11">
        <f t="shared" si="4"/>
        <v>16386</v>
      </c>
    </row>
    <row r="19" spans="1:11" ht="17.25" customHeight="1">
      <c r="A19" s="14" t="s">
        <v>102</v>
      </c>
      <c r="B19" s="13">
        <v>20487</v>
      </c>
      <c r="C19" s="13">
        <v>25781</v>
      </c>
      <c r="D19" s="13">
        <v>24441</v>
      </c>
      <c r="E19" s="13">
        <v>13353</v>
      </c>
      <c r="F19" s="13">
        <v>21410</v>
      </c>
      <c r="G19" s="13">
        <v>30723</v>
      </c>
      <c r="H19" s="13">
        <v>12580</v>
      </c>
      <c r="I19" s="13">
        <v>2833</v>
      </c>
      <c r="J19" s="13">
        <v>10472</v>
      </c>
      <c r="K19" s="11">
        <f t="shared" si="4"/>
        <v>162080</v>
      </c>
    </row>
    <row r="20" spans="1:11" ht="17.25" customHeight="1">
      <c r="A20" s="16" t="s">
        <v>23</v>
      </c>
      <c r="B20" s="11">
        <f>+B21+B22+B23</f>
        <v>97694</v>
      </c>
      <c r="C20" s="11">
        <f aca="true" t="shared" si="6" ref="C20:J20">+C21+C22+C23</f>
        <v>107100</v>
      </c>
      <c r="D20" s="11">
        <f t="shared" si="6"/>
        <v>133374</v>
      </c>
      <c r="E20" s="11">
        <f t="shared" si="6"/>
        <v>69319</v>
      </c>
      <c r="F20" s="11">
        <f t="shared" si="6"/>
        <v>125965</v>
      </c>
      <c r="G20" s="11">
        <f t="shared" si="6"/>
        <v>229623</v>
      </c>
      <c r="H20" s="11">
        <f t="shared" si="6"/>
        <v>69502</v>
      </c>
      <c r="I20" s="11">
        <f t="shared" si="6"/>
        <v>16415</v>
      </c>
      <c r="J20" s="11">
        <f t="shared" si="6"/>
        <v>49875</v>
      </c>
      <c r="K20" s="11">
        <f t="shared" si="4"/>
        <v>898867</v>
      </c>
    </row>
    <row r="21" spans="1:12" ht="17.25" customHeight="1">
      <c r="A21" s="12" t="s">
        <v>24</v>
      </c>
      <c r="B21" s="13">
        <v>51119</v>
      </c>
      <c r="C21" s="13">
        <v>62263</v>
      </c>
      <c r="D21" s="13">
        <v>76416</v>
      </c>
      <c r="E21" s="13">
        <v>39535</v>
      </c>
      <c r="F21" s="13">
        <v>67552</v>
      </c>
      <c r="G21" s="13">
        <v>112163</v>
      </c>
      <c r="H21" s="13">
        <v>36999</v>
      </c>
      <c r="I21" s="13">
        <v>10166</v>
      </c>
      <c r="J21" s="13">
        <v>27529</v>
      </c>
      <c r="K21" s="11">
        <f t="shared" si="4"/>
        <v>483742</v>
      </c>
      <c r="L21" s="52"/>
    </row>
    <row r="22" spans="1:12" ht="17.25" customHeight="1">
      <c r="A22" s="12" t="s">
        <v>25</v>
      </c>
      <c r="B22" s="13">
        <v>44200</v>
      </c>
      <c r="C22" s="13">
        <v>41936</v>
      </c>
      <c r="D22" s="13">
        <v>53716</v>
      </c>
      <c r="E22" s="13">
        <v>28117</v>
      </c>
      <c r="F22" s="13">
        <v>55979</v>
      </c>
      <c r="G22" s="13">
        <v>113163</v>
      </c>
      <c r="H22" s="13">
        <v>30710</v>
      </c>
      <c r="I22" s="13">
        <v>5837</v>
      </c>
      <c r="J22" s="13">
        <v>21195</v>
      </c>
      <c r="K22" s="11">
        <f t="shared" si="4"/>
        <v>394853</v>
      </c>
      <c r="L22" s="52"/>
    </row>
    <row r="23" spans="1:11" ht="17.25" customHeight="1">
      <c r="A23" s="12" t="s">
        <v>26</v>
      </c>
      <c r="B23" s="13">
        <v>2375</v>
      </c>
      <c r="C23" s="13">
        <v>2901</v>
      </c>
      <c r="D23" s="13">
        <v>3242</v>
      </c>
      <c r="E23" s="13">
        <v>1667</v>
      </c>
      <c r="F23" s="13">
        <v>2434</v>
      </c>
      <c r="G23" s="13">
        <v>4297</v>
      </c>
      <c r="H23" s="13">
        <v>1793</v>
      </c>
      <c r="I23" s="13">
        <v>412</v>
      </c>
      <c r="J23" s="13">
        <v>1151</v>
      </c>
      <c r="K23" s="11">
        <f t="shared" si="4"/>
        <v>20272</v>
      </c>
    </row>
    <row r="24" spans="1:11" ht="17.25" customHeight="1">
      <c r="A24" s="16" t="s">
        <v>27</v>
      </c>
      <c r="B24" s="13">
        <v>31373</v>
      </c>
      <c r="C24" s="13">
        <v>46202</v>
      </c>
      <c r="D24" s="13">
        <v>53984</v>
      </c>
      <c r="E24" s="13">
        <v>28425</v>
      </c>
      <c r="F24" s="13">
        <v>36844</v>
      </c>
      <c r="G24" s="13">
        <v>43032</v>
      </c>
      <c r="H24" s="13">
        <v>19521</v>
      </c>
      <c r="I24" s="13">
        <v>8593</v>
      </c>
      <c r="J24" s="13">
        <v>24274</v>
      </c>
      <c r="K24" s="11">
        <f t="shared" si="4"/>
        <v>292248</v>
      </c>
    </row>
    <row r="25" spans="1:12" ht="17.25" customHeight="1">
      <c r="A25" s="12" t="s">
        <v>28</v>
      </c>
      <c r="B25" s="13">
        <v>20079</v>
      </c>
      <c r="C25" s="13">
        <v>29569</v>
      </c>
      <c r="D25" s="13">
        <v>34550</v>
      </c>
      <c r="E25" s="13">
        <v>18192</v>
      </c>
      <c r="F25" s="13">
        <v>23580</v>
      </c>
      <c r="G25" s="13">
        <v>27540</v>
      </c>
      <c r="H25" s="13">
        <v>12493</v>
      </c>
      <c r="I25" s="13">
        <v>5500</v>
      </c>
      <c r="J25" s="13">
        <v>15535</v>
      </c>
      <c r="K25" s="11">
        <f t="shared" si="4"/>
        <v>187038</v>
      </c>
      <c r="L25" s="52"/>
    </row>
    <row r="26" spans="1:12" ht="17.25" customHeight="1">
      <c r="A26" s="12" t="s">
        <v>29</v>
      </c>
      <c r="B26" s="13">
        <v>11294</v>
      </c>
      <c r="C26" s="13">
        <v>16633</v>
      </c>
      <c r="D26" s="13">
        <v>19434</v>
      </c>
      <c r="E26" s="13">
        <v>10233</v>
      </c>
      <c r="F26" s="13">
        <v>13264</v>
      </c>
      <c r="G26" s="13">
        <v>15492</v>
      </c>
      <c r="H26" s="13">
        <v>7028</v>
      </c>
      <c r="I26" s="13">
        <v>3093</v>
      </c>
      <c r="J26" s="13">
        <v>8739</v>
      </c>
      <c r="K26" s="11">
        <f t="shared" si="4"/>
        <v>105210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2590</v>
      </c>
      <c r="I27" s="11">
        <v>0</v>
      </c>
      <c r="J27" s="11">
        <v>0</v>
      </c>
      <c r="K27" s="11">
        <f t="shared" si="4"/>
        <v>2590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2.8114869799999997</v>
      </c>
      <c r="F29" s="60">
        <f t="shared" si="7"/>
        <v>2.7288056899999997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4.473838</v>
      </c>
      <c r="J29" s="60">
        <f t="shared" si="7"/>
        <v>2.654915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-0.0048</v>
      </c>
      <c r="C32" s="62">
        <v>-0.0049</v>
      </c>
      <c r="D32" s="62">
        <v>-0.005</v>
      </c>
      <c r="E32" s="62">
        <v>-0.00431302</v>
      </c>
      <c r="F32" s="62">
        <v>-0.00469431</v>
      </c>
      <c r="G32" s="62">
        <v>-0.0039</v>
      </c>
      <c r="H32" s="62">
        <v>-0.0046</v>
      </c>
      <c r="I32" s="62">
        <v>-0.006862</v>
      </c>
      <c r="J32" s="62">
        <v>-0.001785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22697.24</v>
      </c>
      <c r="I35" s="19">
        <v>0</v>
      </c>
      <c r="J35" s="19">
        <v>0</v>
      </c>
      <c r="K35" s="23">
        <f>SUM(B35:J35)</f>
        <v>22697.24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5944.92</v>
      </c>
      <c r="E39" s="23">
        <f t="shared" si="8"/>
        <v>3244.24</v>
      </c>
      <c r="F39" s="23">
        <f t="shared" si="8"/>
        <v>5191.64</v>
      </c>
      <c r="G39" s="23">
        <f t="shared" si="8"/>
        <v>7190.4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38434.4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5944.92</v>
      </c>
      <c r="E43" s="65">
        <f t="shared" si="10"/>
        <v>3244.24</v>
      </c>
      <c r="F43" s="65">
        <f t="shared" si="10"/>
        <v>5191.64</v>
      </c>
      <c r="G43" s="65">
        <f t="shared" si="10"/>
        <v>7190.4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38434.4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1389</v>
      </c>
      <c r="E44" s="67">
        <v>758</v>
      </c>
      <c r="F44" s="67">
        <v>1213</v>
      </c>
      <c r="G44" s="67">
        <v>1680</v>
      </c>
      <c r="H44" s="67">
        <v>868</v>
      </c>
      <c r="I44" s="67">
        <v>249</v>
      </c>
      <c r="J44" s="67">
        <v>518</v>
      </c>
      <c r="K44" s="67">
        <f t="shared" si="9"/>
        <v>8980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835023.84</v>
      </c>
      <c r="C47" s="22">
        <f aca="true" t="shared" si="11" ref="C47:H47">+C48+C56</f>
        <v>1221434.27</v>
      </c>
      <c r="D47" s="22">
        <f t="shared" si="11"/>
        <v>1536549.95</v>
      </c>
      <c r="E47" s="22">
        <f t="shared" si="11"/>
        <v>735229.63</v>
      </c>
      <c r="F47" s="22">
        <f t="shared" si="11"/>
        <v>1071789.46</v>
      </c>
      <c r="G47" s="22">
        <f t="shared" si="11"/>
        <v>1487613.46</v>
      </c>
      <c r="H47" s="22">
        <f t="shared" si="11"/>
        <v>715792.4800000001</v>
      </c>
      <c r="I47" s="22">
        <f>+I48+I56</f>
        <v>251502.22</v>
      </c>
      <c r="J47" s="22">
        <f>+J48+J56</f>
        <v>492057.71</v>
      </c>
      <c r="K47" s="22">
        <f>SUM(B47:J47)</f>
        <v>8346993.02</v>
      </c>
    </row>
    <row r="48" spans="1:11" ht="17.25" customHeight="1">
      <c r="A48" s="16" t="s">
        <v>46</v>
      </c>
      <c r="B48" s="23">
        <f>SUM(B49:B55)</f>
        <v>817644.51</v>
      </c>
      <c r="C48" s="23">
        <f aca="true" t="shared" si="12" ref="C48:H48">SUM(C49:C55)</f>
        <v>1199299.58</v>
      </c>
      <c r="D48" s="23">
        <f t="shared" si="12"/>
        <v>1511273.26</v>
      </c>
      <c r="E48" s="23">
        <f t="shared" si="12"/>
        <v>714331.15</v>
      </c>
      <c r="F48" s="23">
        <f t="shared" si="12"/>
        <v>1049917.63</v>
      </c>
      <c r="G48" s="23">
        <f t="shared" si="12"/>
        <v>1459828.93</v>
      </c>
      <c r="H48" s="23">
        <f t="shared" si="12"/>
        <v>697238.4500000001</v>
      </c>
      <c r="I48" s="23">
        <f>SUM(I49:I55)</f>
        <v>251502.22</v>
      </c>
      <c r="J48" s="23">
        <f>SUM(J49:J55)</f>
        <v>479098.18</v>
      </c>
      <c r="K48" s="23">
        <f aca="true" t="shared" si="13" ref="K48:K56">SUM(B48:J48)</f>
        <v>8180133.909999999</v>
      </c>
    </row>
    <row r="49" spans="1:11" ht="17.25" customHeight="1">
      <c r="A49" s="34" t="s">
        <v>47</v>
      </c>
      <c r="B49" s="23">
        <f aca="true" t="shared" si="14" ref="B49:H49">ROUND(B30*B7,2)</f>
        <v>815070.24</v>
      </c>
      <c r="C49" s="23">
        <f t="shared" si="14"/>
        <v>1192866.31</v>
      </c>
      <c r="D49" s="23">
        <f t="shared" si="14"/>
        <v>1507605.07</v>
      </c>
      <c r="E49" s="23">
        <f t="shared" si="14"/>
        <v>712177.77</v>
      </c>
      <c r="F49" s="23">
        <f t="shared" si="14"/>
        <v>1046523.21</v>
      </c>
      <c r="G49" s="23">
        <f t="shared" si="14"/>
        <v>1455051.76</v>
      </c>
      <c r="H49" s="23">
        <f t="shared" si="14"/>
        <v>671972.54</v>
      </c>
      <c r="I49" s="23">
        <f>ROUND(I30*I7,2)</f>
        <v>250820.62</v>
      </c>
      <c r="J49" s="23">
        <f>ROUND(J30*J7,2)</f>
        <v>477201.77</v>
      </c>
      <c r="K49" s="23">
        <f t="shared" si="13"/>
        <v>8129289.290000001</v>
      </c>
    </row>
    <row r="50" spans="1:11" ht="17.25" customHeight="1">
      <c r="A50" s="34" t="s">
        <v>48</v>
      </c>
      <c r="B50" s="19">
        <v>0</v>
      </c>
      <c r="C50" s="23">
        <f>ROUND(C31*C7,2)</f>
        <v>2651.52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2651.52</v>
      </c>
    </row>
    <row r="51" spans="1:11" ht="17.25" customHeight="1">
      <c r="A51" s="68" t="s">
        <v>110</v>
      </c>
      <c r="B51" s="69">
        <f>ROUND(B32*B7,2)</f>
        <v>-1517.41</v>
      </c>
      <c r="C51" s="69">
        <f>ROUND(C32*C7,2)</f>
        <v>-1991.97</v>
      </c>
      <c r="D51" s="69">
        <f aca="true" t="shared" si="15" ref="D51:J51">ROUND(D32*D7,2)</f>
        <v>-2276.73</v>
      </c>
      <c r="E51" s="69">
        <f t="shared" si="15"/>
        <v>-1090.86</v>
      </c>
      <c r="F51" s="69">
        <f t="shared" si="15"/>
        <v>-1797.22</v>
      </c>
      <c r="G51" s="69">
        <f t="shared" si="15"/>
        <v>-2413.23</v>
      </c>
      <c r="H51" s="69">
        <f t="shared" si="15"/>
        <v>-1146.37</v>
      </c>
      <c r="I51" s="69">
        <f t="shared" si="15"/>
        <v>-384.12</v>
      </c>
      <c r="J51" s="69">
        <f t="shared" si="15"/>
        <v>-320.63</v>
      </c>
      <c r="K51" s="69">
        <f>SUM(B51:J51)</f>
        <v>-12938.54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22697.24</v>
      </c>
      <c r="I53" s="31">
        <f>+I35</f>
        <v>0</v>
      </c>
      <c r="J53" s="31">
        <f>+J35</f>
        <v>0</v>
      </c>
      <c r="K53" s="23">
        <f t="shared" si="13"/>
        <v>22697.24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4091.68</v>
      </c>
      <c r="C55" s="36">
        <v>5773.72</v>
      </c>
      <c r="D55" s="36">
        <v>5944.92</v>
      </c>
      <c r="E55" s="19">
        <v>3244.24</v>
      </c>
      <c r="F55" s="36">
        <v>5191.64</v>
      </c>
      <c r="G55" s="36">
        <v>7190.4</v>
      </c>
      <c r="H55" s="36">
        <v>3715.04</v>
      </c>
      <c r="I55" s="36">
        <v>1065.72</v>
      </c>
      <c r="J55" s="19">
        <v>2217.04</v>
      </c>
      <c r="K55" s="23">
        <f t="shared" si="13"/>
        <v>38434.4</v>
      </c>
    </row>
    <row r="56" spans="1:11" ht="17.25" customHeight="1">
      <c r="A56" s="16" t="s">
        <v>53</v>
      </c>
      <c r="B56" s="36">
        <v>17379.33</v>
      </c>
      <c r="C56" s="36">
        <v>22134.69</v>
      </c>
      <c r="D56" s="36">
        <v>25276.69</v>
      </c>
      <c r="E56" s="36">
        <v>20898.48</v>
      </c>
      <c r="F56" s="36">
        <v>21871.83</v>
      </c>
      <c r="G56" s="36">
        <v>27784.53</v>
      </c>
      <c r="H56" s="36">
        <v>18554.03</v>
      </c>
      <c r="I56" s="19">
        <v>0</v>
      </c>
      <c r="J56" s="36">
        <v>12959.53</v>
      </c>
      <c r="K56" s="36">
        <f t="shared" si="13"/>
        <v>166859.11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-99596.12</v>
      </c>
      <c r="C60" s="35">
        <f t="shared" si="16"/>
        <v>-155158.52</v>
      </c>
      <c r="D60" s="35">
        <f t="shared" si="16"/>
        <v>-145072.25</v>
      </c>
      <c r="E60" s="35">
        <f t="shared" si="16"/>
        <v>-96098.77</v>
      </c>
      <c r="F60" s="35">
        <f t="shared" si="16"/>
        <v>-99795.55</v>
      </c>
      <c r="G60" s="35">
        <f t="shared" si="16"/>
        <v>-116848</v>
      </c>
      <c r="H60" s="35">
        <f t="shared" si="16"/>
        <v>-98813.56</v>
      </c>
      <c r="I60" s="35">
        <f t="shared" si="16"/>
        <v>-27052.42</v>
      </c>
      <c r="J60" s="35">
        <f t="shared" si="16"/>
        <v>-59725.83</v>
      </c>
      <c r="K60" s="35">
        <f>SUM(B60:J60)</f>
        <v>-898161.02</v>
      </c>
    </row>
    <row r="61" spans="1:11" ht="18.75" customHeight="1">
      <c r="A61" s="16" t="s">
        <v>78</v>
      </c>
      <c r="B61" s="35">
        <f aca="true" t="shared" si="17" ref="B61:J61">B62+B63+B64+B65+B66+B67</f>
        <v>-99365</v>
      </c>
      <c r="C61" s="35">
        <f t="shared" si="17"/>
        <v>-154721</v>
      </c>
      <c r="D61" s="35">
        <f t="shared" si="17"/>
        <v>-143986.5</v>
      </c>
      <c r="E61" s="35">
        <f t="shared" si="17"/>
        <v>-89838</v>
      </c>
      <c r="F61" s="35">
        <f t="shared" si="17"/>
        <v>-99179.5</v>
      </c>
      <c r="G61" s="35">
        <f t="shared" si="17"/>
        <v>-116830</v>
      </c>
      <c r="H61" s="35">
        <f t="shared" si="17"/>
        <v>-98805</v>
      </c>
      <c r="I61" s="35">
        <f t="shared" si="17"/>
        <v>-21899.5</v>
      </c>
      <c r="J61" s="35">
        <f t="shared" si="17"/>
        <v>-50918</v>
      </c>
      <c r="K61" s="35">
        <f aca="true" t="shared" si="18" ref="K61:K94">SUM(B61:J61)</f>
        <v>-875542.5</v>
      </c>
    </row>
    <row r="62" spans="1:11" ht="18.75" customHeight="1">
      <c r="A62" s="12" t="s">
        <v>79</v>
      </c>
      <c r="B62" s="35">
        <f>-ROUND(B9*$D$3,2)</f>
        <v>-99365</v>
      </c>
      <c r="C62" s="35">
        <f aca="true" t="shared" si="19" ref="C62:J62">-ROUND(C9*$D$3,2)</f>
        <v>-154721</v>
      </c>
      <c r="D62" s="35">
        <f t="shared" si="19"/>
        <v>-143986.5</v>
      </c>
      <c r="E62" s="35">
        <f t="shared" si="19"/>
        <v>-89838</v>
      </c>
      <c r="F62" s="35">
        <f t="shared" si="19"/>
        <v>-99179.5</v>
      </c>
      <c r="G62" s="35">
        <f t="shared" si="19"/>
        <v>-116830</v>
      </c>
      <c r="H62" s="35">
        <f t="shared" si="19"/>
        <v>-98805</v>
      </c>
      <c r="I62" s="35">
        <f t="shared" si="19"/>
        <v>-21899.5</v>
      </c>
      <c r="J62" s="35">
        <f t="shared" si="19"/>
        <v>-50918</v>
      </c>
      <c r="K62" s="35">
        <f t="shared" si="18"/>
        <v>-875542.5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104</v>
      </c>
      <c r="B64" s="35">
        <v>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19">
        <v>0</v>
      </c>
      <c r="I64" s="19">
        <v>0</v>
      </c>
      <c r="J64" s="19">
        <v>0</v>
      </c>
      <c r="K64" s="35">
        <f t="shared" si="18"/>
        <v>0</v>
      </c>
    </row>
    <row r="65" spans="1:11" ht="18.75" customHeight="1">
      <c r="A65" s="12" t="s">
        <v>111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35">
        <f t="shared" si="18"/>
        <v>0</v>
      </c>
    </row>
    <row r="66" spans="1:11" ht="18.75" customHeight="1">
      <c r="A66" s="12" t="s">
        <v>56</v>
      </c>
      <c r="B66" s="47">
        <v>0</v>
      </c>
      <c r="C66" s="47">
        <v>0</v>
      </c>
      <c r="D66" s="47">
        <v>0</v>
      </c>
      <c r="E66" s="47">
        <v>0</v>
      </c>
      <c r="F66" s="47">
        <v>0</v>
      </c>
      <c r="G66" s="47">
        <v>0</v>
      </c>
      <c r="H66" s="19">
        <v>0</v>
      </c>
      <c r="I66" s="19">
        <v>0</v>
      </c>
      <c r="J66" s="19">
        <v>0</v>
      </c>
      <c r="K66" s="35">
        <f t="shared" si="18"/>
        <v>0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0</v>
      </c>
    </row>
    <row r="68" spans="1:11" ht="18.75" customHeight="1">
      <c r="A68" s="12" t="s">
        <v>83</v>
      </c>
      <c r="B68" s="35">
        <f aca="true" t="shared" si="20" ref="B68:J68">SUM(B69:B92)</f>
        <v>-231.12</v>
      </c>
      <c r="C68" s="35">
        <f t="shared" si="20"/>
        <v>-437.52</v>
      </c>
      <c r="D68" s="35">
        <f t="shared" si="20"/>
        <v>-1085.75</v>
      </c>
      <c r="E68" s="35">
        <f t="shared" si="20"/>
        <v>-6260.7699999999995</v>
      </c>
      <c r="F68" s="35">
        <f t="shared" si="20"/>
        <v>-616.05</v>
      </c>
      <c r="G68" s="35">
        <f t="shared" si="20"/>
        <v>-18</v>
      </c>
      <c r="H68" s="35">
        <f t="shared" si="20"/>
        <v>-8.56</v>
      </c>
      <c r="I68" s="35">
        <f t="shared" si="20"/>
        <v>-5152.92</v>
      </c>
      <c r="J68" s="35">
        <f t="shared" si="20"/>
        <v>-8807.83</v>
      </c>
      <c r="K68" s="35">
        <f t="shared" si="18"/>
        <v>-22618.519999999997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-142.2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-178.2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-1067.75</v>
      </c>
      <c r="E71" s="19">
        <v>0</v>
      </c>
      <c r="F71" s="35">
        <v>-380.65</v>
      </c>
      <c r="G71" s="19">
        <v>0</v>
      </c>
      <c r="H71" s="19">
        <v>0</v>
      </c>
      <c r="I71" s="47">
        <v>-1983.99</v>
      </c>
      <c r="J71" s="19">
        <v>0</v>
      </c>
      <c r="K71" s="35">
        <f t="shared" si="18"/>
        <v>-3432.3900000000003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0</v>
      </c>
      <c r="J72" s="19">
        <v>0</v>
      </c>
      <c r="K72" s="48">
        <f t="shared" si="18"/>
        <v>0</v>
      </c>
    </row>
    <row r="73" spans="1:11" ht="18.75" customHeight="1">
      <c r="A73" s="34" t="s">
        <v>62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48">
        <f t="shared" si="18"/>
        <v>0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-231.12</v>
      </c>
      <c r="C91" s="35">
        <v>-295.32</v>
      </c>
      <c r="D91" s="35">
        <v>0</v>
      </c>
      <c r="E91" s="35">
        <v>-158.36</v>
      </c>
      <c r="F91" s="35">
        <v>-235.4</v>
      </c>
      <c r="G91" s="35">
        <v>0</v>
      </c>
      <c r="H91" s="35">
        <v>-8.56</v>
      </c>
      <c r="I91" s="35">
        <v>0</v>
      </c>
      <c r="J91" s="35">
        <v>0</v>
      </c>
      <c r="K91" s="35">
        <f t="shared" si="18"/>
        <v>-928.76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-6102.41</v>
      </c>
      <c r="F92" s="19">
        <v>0</v>
      </c>
      <c r="G92" s="19">
        <v>0</v>
      </c>
      <c r="H92" s="19">
        <v>0</v>
      </c>
      <c r="I92" s="48">
        <v>-3168.93</v>
      </c>
      <c r="J92" s="48">
        <v>-8807.83</v>
      </c>
      <c r="K92" s="48">
        <f t="shared" si="18"/>
        <v>-18079.17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735427.72</v>
      </c>
      <c r="C97" s="24">
        <f t="shared" si="21"/>
        <v>1066275.75</v>
      </c>
      <c r="D97" s="24">
        <f t="shared" si="21"/>
        <v>1391477.7</v>
      </c>
      <c r="E97" s="24">
        <f t="shared" si="21"/>
        <v>639130.86</v>
      </c>
      <c r="F97" s="24">
        <f t="shared" si="21"/>
        <v>971993.9099999998</v>
      </c>
      <c r="G97" s="24">
        <f t="shared" si="21"/>
        <v>1370765.46</v>
      </c>
      <c r="H97" s="24">
        <f t="shared" si="21"/>
        <v>616978.92</v>
      </c>
      <c r="I97" s="24">
        <f>+I98+I99</f>
        <v>224449.8</v>
      </c>
      <c r="J97" s="24">
        <f>+J98+J99</f>
        <v>432331.88</v>
      </c>
      <c r="K97" s="48">
        <f>SUM(B97:J97)</f>
        <v>7448831.999999999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718048.39</v>
      </c>
      <c r="C98" s="24">
        <f t="shared" si="22"/>
        <v>1044141.06</v>
      </c>
      <c r="D98" s="24">
        <f t="shared" si="22"/>
        <v>1366201.01</v>
      </c>
      <c r="E98" s="24">
        <f t="shared" si="22"/>
        <v>618232.38</v>
      </c>
      <c r="F98" s="24">
        <f t="shared" si="22"/>
        <v>950122.0799999998</v>
      </c>
      <c r="G98" s="24">
        <f t="shared" si="22"/>
        <v>1342980.93</v>
      </c>
      <c r="H98" s="24">
        <f t="shared" si="22"/>
        <v>598424.89</v>
      </c>
      <c r="I98" s="24">
        <f t="shared" si="22"/>
        <v>224449.8</v>
      </c>
      <c r="J98" s="24">
        <f t="shared" si="22"/>
        <v>419372.35</v>
      </c>
      <c r="K98" s="48">
        <f>SUM(B98:J98)</f>
        <v>7281972.889999999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17379.33</v>
      </c>
      <c r="C99" s="24">
        <f t="shared" si="23"/>
        <v>22134.69</v>
      </c>
      <c r="D99" s="24">
        <f t="shared" si="23"/>
        <v>25276.69</v>
      </c>
      <c r="E99" s="24">
        <f t="shared" si="23"/>
        <v>20898.48</v>
      </c>
      <c r="F99" s="24">
        <f t="shared" si="23"/>
        <v>21871.83</v>
      </c>
      <c r="G99" s="24">
        <f t="shared" si="23"/>
        <v>27784.53</v>
      </c>
      <c r="H99" s="24">
        <f t="shared" si="23"/>
        <v>18554.03</v>
      </c>
      <c r="I99" s="19">
        <f t="shared" si="23"/>
        <v>0</v>
      </c>
      <c r="J99" s="24">
        <f t="shared" si="23"/>
        <v>12959.53</v>
      </c>
      <c r="K99" s="48">
        <f>SUM(B99:J99)</f>
        <v>166859.11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7448832.02</v>
      </c>
      <c r="L105" s="54"/>
    </row>
    <row r="106" spans="1:11" ht="18.75" customHeight="1">
      <c r="A106" s="26" t="s">
        <v>74</v>
      </c>
      <c r="B106" s="27">
        <v>94814.56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94814.56</v>
      </c>
    </row>
    <row r="107" spans="1:11" ht="18.75" customHeight="1">
      <c r="A107" s="26" t="s">
        <v>75</v>
      </c>
      <c r="B107" s="27">
        <v>640613.17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640613.17</v>
      </c>
    </row>
    <row r="108" spans="1:11" ht="18.75" customHeight="1">
      <c r="A108" s="26" t="s">
        <v>76</v>
      </c>
      <c r="B108" s="40">
        <v>0</v>
      </c>
      <c r="C108" s="27">
        <f>+C97</f>
        <v>1066275.75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1066275.75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1391477.7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1391477.7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639130.86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639130.86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179517.74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179517.74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338168.92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338168.92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454307.25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454307.25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418336.49</v>
      </c>
      <c r="H114" s="40">
        <v>0</v>
      </c>
      <c r="I114" s="40">
        <v>0</v>
      </c>
      <c r="J114" s="40">
        <v>0</v>
      </c>
      <c r="K114" s="41">
        <f t="shared" si="24"/>
        <v>418336.49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35439.84</v>
      </c>
      <c r="H115" s="40">
        <v>0</v>
      </c>
      <c r="I115" s="40">
        <v>0</v>
      </c>
      <c r="J115" s="40">
        <v>0</v>
      </c>
      <c r="K115" s="41">
        <f t="shared" si="24"/>
        <v>35439.84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222241.85</v>
      </c>
      <c r="H116" s="40">
        <v>0</v>
      </c>
      <c r="I116" s="40">
        <v>0</v>
      </c>
      <c r="J116" s="40">
        <v>0</v>
      </c>
      <c r="K116" s="41">
        <f t="shared" si="24"/>
        <v>222241.85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185482.09</v>
      </c>
      <c r="H117" s="40">
        <v>0</v>
      </c>
      <c r="I117" s="40">
        <v>0</v>
      </c>
      <c r="J117" s="40">
        <v>0</v>
      </c>
      <c r="K117" s="41">
        <f t="shared" si="24"/>
        <v>185482.09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509265.2</v>
      </c>
      <c r="H118" s="40">
        <v>0</v>
      </c>
      <c r="I118" s="40">
        <v>0</v>
      </c>
      <c r="J118" s="40">
        <v>0</v>
      </c>
      <c r="K118" s="41">
        <f t="shared" si="24"/>
        <v>509265.2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223322.23</v>
      </c>
      <c r="I119" s="40">
        <v>0</v>
      </c>
      <c r="J119" s="40">
        <v>0</v>
      </c>
      <c r="K119" s="41">
        <f t="shared" si="24"/>
        <v>223322.23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393656.69</v>
      </c>
      <c r="I120" s="40">
        <v>0</v>
      </c>
      <c r="J120" s="40">
        <v>0</v>
      </c>
      <c r="K120" s="41">
        <f t="shared" si="24"/>
        <v>393656.69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224449.8</v>
      </c>
      <c r="J121" s="40">
        <v>0</v>
      </c>
      <c r="K121" s="41">
        <f t="shared" si="24"/>
        <v>224449.8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432331.88</v>
      </c>
      <c r="K122" s="44">
        <f t="shared" si="24"/>
        <v>432331.88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2015-07-13T18:10:01Z</dcterms:modified>
  <cp:category/>
  <cp:version/>
  <cp:contentType/>
  <cp:contentStatus/>
</cp:coreProperties>
</file>