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<sst xmlns="http://schemas.openxmlformats.org/spreadsheetml/2006/main" count="126" uniqueCount="126">
  <si>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</si>
  <si>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</si>
  <si>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</si>
  <si>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</si>
  <si>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</si>
  <si>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</si>
  <si>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</si>
  <si>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</si>
  <si>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</si>
  <si>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</si>
  <si>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</si>
  <si>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</si>
  <si>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</si>
  <si>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</si>
  <si>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</si>
  <si>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</si>
  <si>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</si>
  <si>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</si>
  <si>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</si>
  <si>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</si>
  <si>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</si>
  <si>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</si>
  <si>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</si>
  <si>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</si>
  <si>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</si>
  <si>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</si>
  <si>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</si>
  <si>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</si>
  <si>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</si>
  <si>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</si>
  <si>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</si>
  <si>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</si>
  <si>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</si>
  <si>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</si>
  <si>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</si>
  <si>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</si>
  <si>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</si>
  <si>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</si>
  <si>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</si>
  <si>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</si>
  <si>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</si>
  <si>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</si>
  <si>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</si>
  <si>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</si>
  <si>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</si>
  <si>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</si>
  <si>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</si>
  <si>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</si>
  <si>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</si>
  <si>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</si>
  <si>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</si>
  <si>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</si>
  <si>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</si>
  <si>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</si>
  <si>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</si>
  <si>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</si>
  <si>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</si>
  <si>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</si>
  <si>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</si>
  <si>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</si>
  <si>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</si>
  <si>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</si>
  <si>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</si>
  <si>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</si>
  <si>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</si>
  <si>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</si>
  <si>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</si>
  <si>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</si>
  <si>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</si>
  <si>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</si>
  <si>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</si>
  <si>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</si>
  <si>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</si>
  <si>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</si>
  <si>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</si>
  <si>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</si>
  <si>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</si>
  <si>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</si>
  <si>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</si>
  <si>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</si>
  <si>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</si>
  <si>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</si>
  <si>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</si>
  <si>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</si>
  <si>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</si>
  <si>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</si>
  <si>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</si>
  <si>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</si>
  <si>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</si>
  <si>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</si>
  <si>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</si>
  <si>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</si>
  <si>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</si>
  <si>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</si>
  <si>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</si>
  <si>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</si>
  <si>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</si>
  <si>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</si>
  <si>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</si>
  <si>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</si>
  <si>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</si>
  <si>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</si>
  <si>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</si>
  <si>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</si>
  <si>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</si>
  <si>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</si>
  <si>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</si>
  <si>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</si>
  <si>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</si>
  <si>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</si>
  <si>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</si>
  <si>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</si>
  <si>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</si>
  <si>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</si>
  <si>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</si>
  <si>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</si>
  <si>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</si>
  <si>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</si>
  <si>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</si>
  <si>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</si>
  <si>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</si>
  <si>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</si>
  <si>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</si>
  <si>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</si>
  <si>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</si>
  <si>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02/07/15 - VENCIMENTO 10/07/15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</si>
</sst>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578801</v>
      </c>
      <c r="C7" s="9">
        <f t="shared" si="0"/>
        <v>726071</v>
      </c>
      <c r="D7" s="9">
        <f t="shared" si="0"/>
        <v>765360</v>
      </c>
      <c r="E7" s="9">
        <f t="shared" si="0"/>
        <v>519753</v>
      </c>
      <c r="F7" s="9">
        <f t="shared" si="0"/>
        <v>698586</v>
      </c>
      <c r="G7" s="9">
        <f t="shared" si="0"/>
        <v>1163742</v>
      </c>
      <c r="H7" s="9">
        <f t="shared" si="0"/>
        <v>532625</v>
      </c>
      <c r="I7" s="9">
        <f t="shared" si="0"/>
        <v>114095</v>
      </c>
      <c r="J7" s="9">
        <f t="shared" si="0"/>
        <v>298311</v>
      </c>
      <c r="K7" s="9">
        <f t="shared" si="0"/>
        <v>5397344</v>
      </c>
      <c r="L7" s="52"/>
    </row>
    <row r="8" spans="1:11" ht="17.25" customHeight="1">
      <c r="A8" s="10" t="s">
        <v>103</v>
      </c>
      <c r="B8" s="11">
        <f>B9+B12+B16</f>
        <v>342909</v>
      </c>
      <c r="C8" s="11">
        <f aca="true" t="shared" si="1" ref="C8:J8">C9+C12+C16</f>
        <v>442991</v>
      </c>
      <c r="D8" s="11">
        <f t="shared" si="1"/>
        <v>439265</v>
      </c>
      <c r="E8" s="11">
        <f t="shared" si="1"/>
        <v>311332</v>
      </c>
      <c r="F8" s="11">
        <f t="shared" si="1"/>
        <v>401826</v>
      </c>
      <c r="G8" s="11">
        <f t="shared" si="1"/>
        <v>650944</v>
      </c>
      <c r="H8" s="11">
        <f t="shared" si="1"/>
        <v>333104</v>
      </c>
      <c r="I8" s="11">
        <f t="shared" si="1"/>
        <v>61397</v>
      </c>
      <c r="J8" s="11">
        <f t="shared" si="1"/>
        <v>170477</v>
      </c>
      <c r="K8" s="11">
        <f>SUM(B8:J8)</f>
        <v>3154245</v>
      </c>
    </row>
    <row r="9" spans="1:11" ht="17.25" customHeight="1">
      <c r="A9" s="15" t="s">
        <v>17</v>
      </c>
      <c r="B9" s="13">
        <f>+B10+B11</f>
        <v>40305</v>
      </c>
      <c r="C9" s="13">
        <f aca="true" t="shared" si="2" ref="C9:J9">+C10+C11</f>
        <v>55055</v>
      </c>
      <c r="D9" s="13">
        <f t="shared" si="2"/>
        <v>48452</v>
      </c>
      <c r="E9" s="13">
        <f t="shared" si="2"/>
        <v>36932</v>
      </c>
      <c r="F9" s="13">
        <f t="shared" si="2"/>
        <v>41820</v>
      </c>
      <c r="G9" s="13">
        <f t="shared" si="2"/>
        <v>53226</v>
      </c>
      <c r="H9" s="13">
        <f t="shared" si="2"/>
        <v>49874</v>
      </c>
      <c r="I9" s="13">
        <f t="shared" si="2"/>
        <v>8784</v>
      </c>
      <c r="J9" s="13">
        <f t="shared" si="2"/>
        <v>16868</v>
      </c>
      <c r="K9" s="11">
        <f>SUM(B9:J9)</f>
        <v>351316</v>
      </c>
    </row>
    <row r="10" spans="1:11" ht="17.25" customHeight="1">
      <c r="A10" s="29" t="s">
        <v>18</v>
      </c>
      <c r="B10" s="13">
        <v>40305</v>
      </c>
      <c r="C10" s="13">
        <v>55055</v>
      </c>
      <c r="D10" s="13">
        <v>48452</v>
      </c>
      <c r="E10" s="13">
        <v>36932</v>
      </c>
      <c r="F10" s="13">
        <v>41820</v>
      </c>
      <c r="G10" s="13">
        <v>53226</v>
      </c>
      <c r="H10" s="13">
        <v>49874</v>
      </c>
      <c r="I10" s="13">
        <v>8784</v>
      </c>
      <c r="J10" s="13">
        <v>16868</v>
      </c>
      <c r="K10" s="11">
        <f>SUM(B10:J10)</f>
        <v>351316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250796</v>
      </c>
      <c r="C12" s="17">
        <f t="shared" si="3"/>
        <v>324696</v>
      </c>
      <c r="D12" s="17">
        <f t="shared" si="3"/>
        <v>330740</v>
      </c>
      <c r="E12" s="17">
        <f t="shared" si="3"/>
        <v>233386</v>
      </c>
      <c r="F12" s="17">
        <f t="shared" si="3"/>
        <v>302442</v>
      </c>
      <c r="G12" s="17">
        <f t="shared" si="3"/>
        <v>507138</v>
      </c>
      <c r="H12" s="17">
        <f t="shared" si="3"/>
        <v>241366</v>
      </c>
      <c r="I12" s="17">
        <f t="shared" si="3"/>
        <v>44139</v>
      </c>
      <c r="J12" s="17">
        <f t="shared" si="3"/>
        <v>128293</v>
      </c>
      <c r="K12" s="11">
        <f aca="true" t="shared" si="4" ref="K12:K27">SUM(B12:J12)</f>
        <v>2362996</v>
      </c>
    </row>
    <row r="13" spans="1:13" ht="17.25" customHeight="1">
      <c r="A13" s="14" t="s">
        <v>20</v>
      </c>
      <c r="B13" s="13">
        <v>120160</v>
      </c>
      <c r="C13" s="13">
        <v>165718</v>
      </c>
      <c r="D13" s="13">
        <v>173409</v>
      </c>
      <c r="E13" s="13">
        <v>119614</v>
      </c>
      <c r="F13" s="13">
        <v>154270</v>
      </c>
      <c r="G13" s="13">
        <v>246020</v>
      </c>
      <c r="H13" s="13">
        <v>114565</v>
      </c>
      <c r="I13" s="13">
        <v>24888</v>
      </c>
      <c r="J13" s="13">
        <v>67488</v>
      </c>
      <c r="K13" s="11">
        <f t="shared" si="4"/>
        <v>1186132</v>
      </c>
      <c r="L13" s="52"/>
      <c r="M13" s="53"/>
    </row>
    <row r="14" spans="1:12" ht="17.25" customHeight="1">
      <c r="A14" s="14" t="s">
        <v>21</v>
      </c>
      <c r="B14" s="13">
        <v>121113</v>
      </c>
      <c r="C14" s="13">
        <v>144971</v>
      </c>
      <c r="D14" s="13">
        <v>145481</v>
      </c>
      <c r="E14" s="13">
        <v>104618</v>
      </c>
      <c r="F14" s="13">
        <v>138080</v>
      </c>
      <c r="G14" s="13">
        <v>245954</v>
      </c>
      <c r="H14" s="13">
        <v>114631</v>
      </c>
      <c r="I14" s="13">
        <v>17312</v>
      </c>
      <c r="J14" s="13">
        <v>56816</v>
      </c>
      <c r="K14" s="11">
        <f t="shared" si="4"/>
        <v>1088976</v>
      </c>
      <c r="L14" s="52"/>
    </row>
    <row r="15" spans="1:11" ht="17.25" customHeight="1">
      <c r="A15" s="14" t="s">
        <v>22</v>
      </c>
      <c r="B15" s="13">
        <v>9523</v>
      </c>
      <c r="C15" s="13">
        <v>14007</v>
      </c>
      <c r="D15" s="13">
        <v>11850</v>
      </c>
      <c r="E15" s="13">
        <v>9154</v>
      </c>
      <c r="F15" s="13">
        <v>10092</v>
      </c>
      <c r="G15" s="13">
        <v>15164</v>
      </c>
      <c r="H15" s="13">
        <v>12170</v>
      </c>
      <c r="I15" s="13">
        <v>1939</v>
      </c>
      <c r="J15" s="13">
        <v>3989</v>
      </c>
      <c r="K15" s="11">
        <f t="shared" si="4"/>
        <v>87888</v>
      </c>
    </row>
    <row r="16" spans="1:11" ht="17.25" customHeight="1">
      <c r="A16" s="15" t="s">
        <v>99</v>
      </c>
      <c r="B16" s="13">
        <f>B17+B18+B19</f>
        <v>51808</v>
      </c>
      <c r="C16" s="13">
        <f aca="true" t="shared" si="5" ref="C16:J16">C17+C18+C19</f>
        <v>63240</v>
      </c>
      <c r="D16" s="13">
        <f t="shared" si="5"/>
        <v>60073</v>
      </c>
      <c r="E16" s="13">
        <f t="shared" si="5"/>
        <v>41014</v>
      </c>
      <c r="F16" s="13">
        <f t="shared" si="5"/>
        <v>57564</v>
      </c>
      <c r="G16" s="13">
        <f t="shared" si="5"/>
        <v>90580</v>
      </c>
      <c r="H16" s="13">
        <f t="shared" si="5"/>
        <v>41864</v>
      </c>
      <c r="I16" s="13">
        <f t="shared" si="5"/>
        <v>8474</v>
      </c>
      <c r="J16" s="13">
        <f t="shared" si="5"/>
        <v>25316</v>
      </c>
      <c r="K16" s="11">
        <f t="shared" si="4"/>
        <v>439933</v>
      </c>
    </row>
    <row r="17" spans="1:11" ht="17.25" customHeight="1">
      <c r="A17" s="14" t="s">
        <v>100</v>
      </c>
      <c r="B17" s="13">
        <v>11093</v>
      </c>
      <c r="C17" s="13">
        <v>14828</v>
      </c>
      <c r="D17" s="13">
        <v>13843</v>
      </c>
      <c r="E17" s="13">
        <v>10244</v>
      </c>
      <c r="F17" s="13">
        <v>14159</v>
      </c>
      <c r="G17" s="13">
        <v>23686</v>
      </c>
      <c r="H17" s="13">
        <v>11049</v>
      </c>
      <c r="I17" s="13">
        <v>2378</v>
      </c>
      <c r="J17" s="13">
        <v>5433</v>
      </c>
      <c r="K17" s="11">
        <f t="shared" si="4"/>
        <v>106713</v>
      </c>
    </row>
    <row r="18" spans="1:11" ht="17.25" customHeight="1">
      <c r="A18" s="14" t="s">
        <v>101</v>
      </c>
      <c r="B18" s="13">
        <v>2707</v>
      </c>
      <c r="C18" s="13">
        <v>2722</v>
      </c>
      <c r="D18" s="13">
        <v>3563</v>
      </c>
      <c r="E18" s="13">
        <v>2451</v>
      </c>
      <c r="F18" s="13">
        <v>3219</v>
      </c>
      <c r="G18" s="13">
        <v>6322</v>
      </c>
      <c r="H18" s="13">
        <v>2102</v>
      </c>
      <c r="I18" s="13">
        <v>479</v>
      </c>
      <c r="J18" s="13">
        <v>1473</v>
      </c>
      <c r="K18" s="11">
        <f t="shared" si="4"/>
        <v>25038</v>
      </c>
    </row>
    <row r="19" spans="1:11" ht="17.25" customHeight="1">
      <c r="A19" s="14" t="s">
        <v>102</v>
      </c>
      <c r="B19" s="13">
        <v>38008</v>
      </c>
      <c r="C19" s="13">
        <v>45690</v>
      </c>
      <c r="D19" s="13">
        <v>42667</v>
      </c>
      <c r="E19" s="13">
        <v>28319</v>
      </c>
      <c r="F19" s="13">
        <v>40186</v>
      </c>
      <c r="G19" s="13">
        <v>60572</v>
      </c>
      <c r="H19" s="13">
        <v>28713</v>
      </c>
      <c r="I19" s="13">
        <v>5617</v>
      </c>
      <c r="J19" s="13">
        <v>18410</v>
      </c>
      <c r="K19" s="11">
        <f t="shared" si="4"/>
        <v>308182</v>
      </c>
    </row>
    <row r="20" spans="1:11" ht="17.25" customHeight="1">
      <c r="A20" s="16" t="s">
        <v>23</v>
      </c>
      <c r="B20" s="11">
        <f>+B21+B22+B23</f>
        <v>180345</v>
      </c>
      <c r="C20" s="11">
        <f aca="true" t="shared" si="6" ref="C20:J20">+C21+C22+C23</f>
        <v>199876</v>
      </c>
      <c r="D20" s="11">
        <f t="shared" si="6"/>
        <v>229754</v>
      </c>
      <c r="E20" s="11">
        <f t="shared" si="6"/>
        <v>148708</v>
      </c>
      <c r="F20" s="11">
        <f t="shared" si="6"/>
        <v>225571</v>
      </c>
      <c r="G20" s="11">
        <f t="shared" si="6"/>
        <v>424737</v>
      </c>
      <c r="H20" s="11">
        <f t="shared" si="6"/>
        <v>149084</v>
      </c>
      <c r="I20" s="11">
        <f t="shared" si="6"/>
        <v>34963</v>
      </c>
      <c r="J20" s="11">
        <f t="shared" si="6"/>
        <v>85716</v>
      </c>
      <c r="K20" s="11">
        <f t="shared" si="4"/>
        <v>1678754</v>
      </c>
    </row>
    <row r="21" spans="1:12" ht="17.25" customHeight="1">
      <c r="A21" s="12" t="s">
        <v>24</v>
      </c>
      <c r="B21" s="13">
        <v>95471</v>
      </c>
      <c r="C21" s="13">
        <v>116212</v>
      </c>
      <c r="D21" s="13">
        <v>134341</v>
      </c>
      <c r="E21" s="13">
        <v>85585</v>
      </c>
      <c r="F21" s="13">
        <v>128683</v>
      </c>
      <c r="G21" s="13">
        <v>225520</v>
      </c>
      <c r="H21" s="13">
        <v>84503</v>
      </c>
      <c r="I21" s="13">
        <v>21561</v>
      </c>
      <c r="J21" s="13">
        <v>49177</v>
      </c>
      <c r="K21" s="11">
        <f t="shared" si="4"/>
        <v>941053</v>
      </c>
      <c r="L21" s="52"/>
    </row>
    <row r="22" spans="1:12" ht="17.25" customHeight="1">
      <c r="A22" s="12" t="s">
        <v>25</v>
      </c>
      <c r="B22" s="13">
        <v>79427</v>
      </c>
      <c r="C22" s="13">
        <v>77140</v>
      </c>
      <c r="D22" s="13">
        <v>88566</v>
      </c>
      <c r="E22" s="13">
        <v>58833</v>
      </c>
      <c r="F22" s="13">
        <v>91167</v>
      </c>
      <c r="G22" s="13">
        <v>189513</v>
      </c>
      <c r="H22" s="13">
        <v>59409</v>
      </c>
      <c r="I22" s="13">
        <v>12323</v>
      </c>
      <c r="J22" s="13">
        <v>34265</v>
      </c>
      <c r="K22" s="11">
        <f t="shared" si="4"/>
        <v>690643</v>
      </c>
      <c r="L22" s="52"/>
    </row>
    <row r="23" spans="1:11" ht="17.25" customHeight="1">
      <c r="A23" s="12" t="s">
        <v>26</v>
      </c>
      <c r="B23" s="13">
        <v>5447</v>
      </c>
      <c r="C23" s="13">
        <v>6524</v>
      </c>
      <c r="D23" s="13">
        <v>6847</v>
      </c>
      <c r="E23" s="13">
        <v>4290</v>
      </c>
      <c r="F23" s="13">
        <v>5721</v>
      </c>
      <c r="G23" s="13">
        <v>9704</v>
      </c>
      <c r="H23" s="13">
        <v>5172</v>
      </c>
      <c r="I23" s="13">
        <v>1079</v>
      </c>
      <c r="J23" s="13">
        <v>2274</v>
      </c>
      <c r="K23" s="11">
        <f t="shared" si="4"/>
        <v>47058</v>
      </c>
    </row>
    <row r="24" spans="1:11" ht="17.25" customHeight="1">
      <c r="A24" s="16" t="s">
        <v>27</v>
      </c>
      <c r="B24" s="13">
        <v>55547</v>
      </c>
      <c r="C24" s="13">
        <v>83204</v>
      </c>
      <c r="D24" s="13">
        <v>96341</v>
      </c>
      <c r="E24" s="13">
        <v>59713</v>
      </c>
      <c r="F24" s="13">
        <v>71189</v>
      </c>
      <c r="G24" s="13">
        <v>88061</v>
      </c>
      <c r="H24" s="13">
        <v>43660</v>
      </c>
      <c r="I24" s="13">
        <v>17735</v>
      </c>
      <c r="J24" s="13">
        <v>42118</v>
      </c>
      <c r="K24" s="11">
        <f t="shared" si="4"/>
        <v>557568</v>
      </c>
    </row>
    <row r="25" spans="1:12" ht="17.25" customHeight="1">
      <c r="A25" s="12" t="s">
        <v>28</v>
      </c>
      <c r="B25" s="13">
        <v>35550</v>
      </c>
      <c r="C25" s="13">
        <v>53251</v>
      </c>
      <c r="D25" s="13">
        <v>61658</v>
      </c>
      <c r="E25" s="13">
        <v>38216</v>
      </c>
      <c r="F25" s="13">
        <v>45561</v>
      </c>
      <c r="G25" s="13">
        <v>56359</v>
      </c>
      <c r="H25" s="13">
        <v>27942</v>
      </c>
      <c r="I25" s="13">
        <v>11350</v>
      </c>
      <c r="J25" s="13">
        <v>26956</v>
      </c>
      <c r="K25" s="11">
        <f t="shared" si="4"/>
        <v>356843</v>
      </c>
      <c r="L25" s="52"/>
    </row>
    <row r="26" spans="1:12" ht="17.25" customHeight="1">
      <c r="A26" s="12" t="s">
        <v>29</v>
      </c>
      <c r="B26" s="13">
        <v>19997</v>
      </c>
      <c r="C26" s="13">
        <v>29953</v>
      </c>
      <c r="D26" s="13">
        <v>34683</v>
      </c>
      <c r="E26" s="13">
        <v>21497</v>
      </c>
      <c r="F26" s="13">
        <v>25628</v>
      </c>
      <c r="G26" s="13">
        <v>31702</v>
      </c>
      <c r="H26" s="13">
        <v>15718</v>
      </c>
      <c r="I26" s="13">
        <v>6385</v>
      </c>
      <c r="J26" s="13">
        <v>15162</v>
      </c>
      <c r="K26" s="11">
        <f t="shared" si="4"/>
        <v>200725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6777</v>
      </c>
      <c r="I27" s="11">
        <v>0</v>
      </c>
      <c r="J27" s="11">
        <v>0</v>
      </c>
      <c r="K27" s="11">
        <f t="shared" si="4"/>
        <v>6777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2.8114869799999997</v>
      </c>
      <c r="F29" s="60">
        <f t="shared" si="7"/>
        <v>2.7288056899999997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4.473838</v>
      </c>
      <c r="J29" s="60">
        <f t="shared" si="7"/>
        <v>2.654915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109</v>
      </c>
      <c r="B32" s="62">
        <v>-0.0048</v>
      </c>
      <c r="C32" s="62">
        <v>-0.0049</v>
      </c>
      <c r="D32" s="62">
        <v>-0.005</v>
      </c>
      <c r="E32" s="62">
        <v>-0.00431302</v>
      </c>
      <c r="F32" s="62">
        <v>-0.00469431</v>
      </c>
      <c r="G32" s="62">
        <v>-0.0039</v>
      </c>
      <c r="H32" s="62">
        <v>-0.0046</v>
      </c>
      <c r="I32" s="62">
        <v>-0.006862</v>
      </c>
      <c r="J32" s="62">
        <v>-0.001785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11407.42</v>
      </c>
      <c r="I35" s="19">
        <v>0</v>
      </c>
      <c r="J35" s="19">
        <v>0</v>
      </c>
      <c r="K35" s="23">
        <f>SUM(B35:J35)</f>
        <v>11407.42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5944.92</v>
      </c>
      <c r="E39" s="23">
        <f t="shared" si="8"/>
        <v>3244.24</v>
      </c>
      <c r="F39" s="23">
        <f t="shared" si="8"/>
        <v>5191.64</v>
      </c>
      <c r="G39" s="23">
        <f t="shared" si="8"/>
        <v>7190.4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38434.4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108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5944.92</v>
      </c>
      <c r="E43" s="65">
        <f t="shared" si="10"/>
        <v>3244.24</v>
      </c>
      <c r="F43" s="65">
        <f t="shared" si="10"/>
        <v>5191.64</v>
      </c>
      <c r="G43" s="65">
        <f t="shared" si="10"/>
        <v>7190.4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38434.4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1389</v>
      </c>
      <c r="E44" s="67">
        <v>758</v>
      </c>
      <c r="F44" s="67">
        <v>1213</v>
      </c>
      <c r="G44" s="67">
        <v>1680</v>
      </c>
      <c r="H44" s="67">
        <v>868</v>
      </c>
      <c r="I44" s="67">
        <v>249</v>
      </c>
      <c r="J44" s="67">
        <v>518</v>
      </c>
      <c r="K44" s="67">
        <f t="shared" si="9"/>
        <v>8980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1511015.3900000001</v>
      </c>
      <c r="C47" s="22">
        <f aca="true" t="shared" si="11" ref="C47:H47">+C48+C56</f>
        <v>2159596.5300000003</v>
      </c>
      <c r="D47" s="22">
        <f t="shared" si="11"/>
        <v>2561425.23</v>
      </c>
      <c r="E47" s="22">
        <f t="shared" si="11"/>
        <v>1485421.51</v>
      </c>
      <c r="F47" s="22">
        <f t="shared" si="11"/>
        <v>1933368.9200000002</v>
      </c>
      <c r="G47" s="22">
        <f t="shared" si="11"/>
        <v>2766975.65</v>
      </c>
      <c r="H47" s="22">
        <f t="shared" si="11"/>
        <v>1467396.46</v>
      </c>
      <c r="I47" s="22">
        <f>+I48+I56</f>
        <v>511508.26999999996</v>
      </c>
      <c r="J47" s="22">
        <f>+J48+J56</f>
        <v>807166.91</v>
      </c>
      <c r="K47" s="22">
        <f>SUM(B47:J47)</f>
        <v>15203874.870000001</v>
      </c>
    </row>
    <row r="48" spans="1:11" ht="17.25" customHeight="1">
      <c r="A48" s="16" t="s">
        <v>46</v>
      </c>
      <c r="B48" s="23">
        <f>SUM(B49:B55)</f>
        <v>1493636.06</v>
      </c>
      <c r="C48" s="23">
        <f aca="true" t="shared" si="12" ref="C48:H48">SUM(C49:C55)</f>
        <v>2137461.8400000003</v>
      </c>
      <c r="D48" s="23">
        <f t="shared" si="12"/>
        <v>2536148.54</v>
      </c>
      <c r="E48" s="23">
        <f t="shared" si="12"/>
        <v>1464523.03</v>
      </c>
      <c r="F48" s="23">
        <f t="shared" si="12"/>
        <v>1911497.09</v>
      </c>
      <c r="G48" s="23">
        <f t="shared" si="12"/>
        <v>2739191.12</v>
      </c>
      <c r="H48" s="23">
        <f t="shared" si="12"/>
        <v>1448842.43</v>
      </c>
      <c r="I48" s="23">
        <f>SUM(I49:I55)</f>
        <v>511508.26999999996</v>
      </c>
      <c r="J48" s="23">
        <f>SUM(J49:J55)</f>
        <v>794207.38</v>
      </c>
      <c r="K48" s="23">
        <f aca="true" t="shared" si="13" ref="K48:K56">SUM(B48:J48)</f>
        <v>15037015.76</v>
      </c>
    </row>
    <row r="49" spans="1:11" ht="17.25" customHeight="1">
      <c r="A49" s="34" t="s">
        <v>47</v>
      </c>
      <c r="B49" s="23">
        <f aca="true" t="shared" si="14" ref="B49:H49">ROUND(B30*B7,2)</f>
        <v>1492322.62</v>
      </c>
      <c r="C49" s="23">
        <f t="shared" si="14"/>
        <v>2130510.14</v>
      </c>
      <c r="D49" s="23">
        <f t="shared" si="14"/>
        <v>2534030.42</v>
      </c>
      <c r="E49" s="23">
        <f t="shared" si="14"/>
        <v>1463520.5</v>
      </c>
      <c r="F49" s="23">
        <f t="shared" si="14"/>
        <v>1909584.83</v>
      </c>
      <c r="G49" s="23">
        <f t="shared" si="14"/>
        <v>2736539.31</v>
      </c>
      <c r="H49" s="23">
        <f t="shared" si="14"/>
        <v>1436170.05</v>
      </c>
      <c r="I49" s="23">
        <f>ROUND(I30*I7,2)</f>
        <v>511225.47</v>
      </c>
      <c r="J49" s="23">
        <f>ROUND(J30*J7,2)</f>
        <v>792522.83</v>
      </c>
      <c r="K49" s="23">
        <f t="shared" si="13"/>
        <v>15006426.170000002</v>
      </c>
    </row>
    <row r="50" spans="1:11" ht="17.25" customHeight="1">
      <c r="A50" s="34" t="s">
        <v>48</v>
      </c>
      <c r="B50" s="19">
        <v>0</v>
      </c>
      <c r="C50" s="23">
        <f>ROUND(C31*C7,2)</f>
        <v>4735.73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4735.73</v>
      </c>
    </row>
    <row r="51" spans="1:11" ht="17.25" customHeight="1">
      <c r="A51" s="68" t="s">
        <v>110</v>
      </c>
      <c r="B51" s="69">
        <f>ROUND(B32*B7,2)</f>
        <v>-2778.24</v>
      </c>
      <c r="C51" s="69">
        <f>ROUND(C32*C7,2)</f>
        <v>-3557.75</v>
      </c>
      <c r="D51" s="69">
        <f aca="true" t="shared" si="15" ref="D51:J51">ROUND(D32*D7,2)</f>
        <v>-3826.8</v>
      </c>
      <c r="E51" s="69">
        <f t="shared" si="15"/>
        <v>-2241.71</v>
      </c>
      <c r="F51" s="69">
        <f t="shared" si="15"/>
        <v>-3279.38</v>
      </c>
      <c r="G51" s="69">
        <f t="shared" si="15"/>
        <v>-4538.59</v>
      </c>
      <c r="H51" s="69">
        <f t="shared" si="15"/>
        <v>-2450.08</v>
      </c>
      <c r="I51" s="69">
        <f t="shared" si="15"/>
        <v>-782.92</v>
      </c>
      <c r="J51" s="69">
        <f t="shared" si="15"/>
        <v>-532.49</v>
      </c>
      <c r="K51" s="69">
        <f>SUM(B51:J51)</f>
        <v>-23987.960000000003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11407.42</v>
      </c>
      <c r="I53" s="31">
        <f>+I35</f>
        <v>0</v>
      </c>
      <c r="J53" s="31">
        <f>+J35</f>
        <v>0</v>
      </c>
      <c r="K53" s="23">
        <f t="shared" si="13"/>
        <v>11407.42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4091.68</v>
      </c>
      <c r="C55" s="36">
        <v>5773.72</v>
      </c>
      <c r="D55" s="36">
        <v>5944.92</v>
      </c>
      <c r="E55" s="19">
        <v>3244.24</v>
      </c>
      <c r="F55" s="36">
        <v>5191.64</v>
      </c>
      <c r="G55" s="36">
        <v>7190.4</v>
      </c>
      <c r="H55" s="36">
        <v>3715.04</v>
      </c>
      <c r="I55" s="36">
        <v>1065.72</v>
      </c>
      <c r="J55" s="19">
        <v>2217.04</v>
      </c>
      <c r="K55" s="23">
        <f t="shared" si="13"/>
        <v>38434.4</v>
      </c>
    </row>
    <row r="56" spans="1:11" ht="17.25" customHeight="1">
      <c r="A56" s="16" t="s">
        <v>53</v>
      </c>
      <c r="B56" s="36">
        <v>17379.33</v>
      </c>
      <c r="C56" s="36">
        <v>22134.69</v>
      </c>
      <c r="D56" s="36">
        <v>25276.69</v>
      </c>
      <c r="E56" s="36">
        <v>20898.48</v>
      </c>
      <c r="F56" s="36">
        <v>21871.83</v>
      </c>
      <c r="G56" s="36">
        <v>27784.53</v>
      </c>
      <c r="H56" s="36">
        <v>18554.03</v>
      </c>
      <c r="I56" s="19">
        <v>0</v>
      </c>
      <c r="J56" s="36">
        <v>12959.53</v>
      </c>
      <c r="K56" s="36">
        <f t="shared" si="13"/>
        <v>166859.11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-154766.36</v>
      </c>
      <c r="C60" s="35">
        <f t="shared" si="16"/>
        <v>-212680.85</v>
      </c>
      <c r="D60" s="35">
        <f t="shared" si="16"/>
        <v>-189149.93</v>
      </c>
      <c r="E60" s="35">
        <f t="shared" si="16"/>
        <v>-154710.16999999998</v>
      </c>
      <c r="F60" s="35">
        <f t="shared" si="16"/>
        <v>-164796.9</v>
      </c>
      <c r="G60" s="35">
        <f t="shared" si="16"/>
        <v>-213449.99</v>
      </c>
      <c r="H60" s="35">
        <f t="shared" si="16"/>
        <v>-187857.18</v>
      </c>
      <c r="I60" s="35">
        <f t="shared" si="16"/>
        <v>-73844.91</v>
      </c>
      <c r="J60" s="35">
        <f t="shared" si="16"/>
        <v>-83117.85</v>
      </c>
      <c r="K60" s="35">
        <f>SUM(B60:J60)</f>
        <v>-1434374.1399999997</v>
      </c>
    </row>
    <row r="61" spans="1:11" ht="18.75" customHeight="1">
      <c r="A61" s="16" t="s">
        <v>78</v>
      </c>
      <c r="B61" s="35">
        <f aca="true" t="shared" si="17" ref="B61:J61">B62+B63+B64+B65+B66+B67</f>
        <v>-141067.5</v>
      </c>
      <c r="C61" s="35">
        <f t="shared" si="17"/>
        <v>-192692.5</v>
      </c>
      <c r="D61" s="35">
        <f t="shared" si="17"/>
        <v>-169582</v>
      </c>
      <c r="E61" s="35">
        <f t="shared" si="17"/>
        <v>-129262</v>
      </c>
      <c r="F61" s="35">
        <f t="shared" si="17"/>
        <v>-146370</v>
      </c>
      <c r="G61" s="35">
        <f t="shared" si="17"/>
        <v>-186291</v>
      </c>
      <c r="H61" s="35">
        <f t="shared" si="17"/>
        <v>-174559</v>
      </c>
      <c r="I61" s="35">
        <f t="shared" si="17"/>
        <v>-30744</v>
      </c>
      <c r="J61" s="35">
        <f t="shared" si="17"/>
        <v>-59038</v>
      </c>
      <c r="K61" s="35">
        <f aca="true" t="shared" si="18" ref="K61:K94">SUM(B61:J61)</f>
        <v>-1229606</v>
      </c>
    </row>
    <row r="62" spans="1:11" ht="18.75" customHeight="1">
      <c r="A62" s="12" t="s">
        <v>79</v>
      </c>
      <c r="B62" s="35">
        <f>-ROUND(B9*$D$3,2)</f>
        <v>-141067.5</v>
      </c>
      <c r="C62" s="35">
        <f aca="true" t="shared" si="19" ref="C62:J62">-ROUND(C9*$D$3,2)</f>
        <v>-192692.5</v>
      </c>
      <c r="D62" s="35">
        <f t="shared" si="19"/>
        <v>-169582</v>
      </c>
      <c r="E62" s="35">
        <f t="shared" si="19"/>
        <v>-129262</v>
      </c>
      <c r="F62" s="35">
        <f t="shared" si="19"/>
        <v>-146370</v>
      </c>
      <c r="G62" s="35">
        <f t="shared" si="19"/>
        <v>-186291</v>
      </c>
      <c r="H62" s="35">
        <f t="shared" si="19"/>
        <v>-174559</v>
      </c>
      <c r="I62" s="35">
        <f t="shared" si="19"/>
        <v>-30744</v>
      </c>
      <c r="J62" s="35">
        <f t="shared" si="19"/>
        <v>-59038</v>
      </c>
      <c r="K62" s="35">
        <f t="shared" si="18"/>
        <v>-1229606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104</v>
      </c>
      <c r="B64" s="35">
        <v>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19">
        <v>0</v>
      </c>
      <c r="I64" s="19">
        <v>0</v>
      </c>
      <c r="J64" s="19">
        <v>0</v>
      </c>
      <c r="K64" s="35">
        <f t="shared" si="18"/>
        <v>0</v>
      </c>
    </row>
    <row r="65" spans="1:11" ht="18.75" customHeight="1">
      <c r="A65" s="12" t="s">
        <v>111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35">
        <f t="shared" si="18"/>
        <v>0</v>
      </c>
    </row>
    <row r="66" spans="1:11" ht="18.75" customHeight="1">
      <c r="A66" s="12" t="s">
        <v>56</v>
      </c>
      <c r="B66" s="47">
        <v>0</v>
      </c>
      <c r="C66" s="47">
        <v>0</v>
      </c>
      <c r="D66" s="47">
        <v>0</v>
      </c>
      <c r="E66" s="47">
        <v>0</v>
      </c>
      <c r="F66" s="47">
        <v>0</v>
      </c>
      <c r="G66" s="47">
        <v>0</v>
      </c>
      <c r="H66" s="19">
        <v>0</v>
      </c>
      <c r="I66" s="19">
        <v>0</v>
      </c>
      <c r="J66" s="19">
        <v>0</v>
      </c>
      <c r="K66" s="35">
        <f t="shared" si="18"/>
        <v>0</v>
      </c>
    </row>
    <row r="67" spans="1:11" ht="18.75" customHeight="1">
      <c r="A67" s="12" t="s">
        <v>57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5">
        <f t="shared" si="18"/>
        <v>0</v>
      </c>
    </row>
    <row r="68" spans="1:11" ht="18.75" customHeight="1">
      <c r="A68" s="12" t="s">
        <v>83</v>
      </c>
      <c r="B68" s="35">
        <f aca="true" t="shared" si="20" ref="B68:J68">SUM(B69:B92)</f>
        <v>-13698.86</v>
      </c>
      <c r="C68" s="35">
        <f t="shared" si="20"/>
        <v>-19988.350000000002</v>
      </c>
      <c r="D68" s="35">
        <f t="shared" si="20"/>
        <v>-19567.93</v>
      </c>
      <c r="E68" s="35">
        <f t="shared" si="20"/>
        <v>-25448.17</v>
      </c>
      <c r="F68" s="35">
        <f t="shared" si="20"/>
        <v>-18426.9</v>
      </c>
      <c r="G68" s="35">
        <f t="shared" si="20"/>
        <v>-27158.99</v>
      </c>
      <c r="H68" s="35">
        <f t="shared" si="20"/>
        <v>-13298.18</v>
      </c>
      <c r="I68" s="35">
        <f t="shared" si="20"/>
        <v>-43100.91</v>
      </c>
      <c r="J68" s="35">
        <f t="shared" si="20"/>
        <v>-24079.85</v>
      </c>
      <c r="K68" s="35">
        <f t="shared" si="18"/>
        <v>-204768.14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-142.2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-178.2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-1067.75</v>
      </c>
      <c r="E71" s="19">
        <v>0</v>
      </c>
      <c r="F71" s="35">
        <v>-380.65</v>
      </c>
      <c r="G71" s="19">
        <v>0</v>
      </c>
      <c r="H71" s="19">
        <v>0</v>
      </c>
      <c r="I71" s="47">
        <v>-1983.99</v>
      </c>
      <c r="J71" s="19">
        <v>0</v>
      </c>
      <c r="K71" s="35">
        <f t="shared" si="18"/>
        <v>-3432.3900000000003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7">
        <v>-30000</v>
      </c>
      <c r="J72" s="19">
        <v>0</v>
      </c>
      <c r="K72" s="48">
        <f t="shared" si="18"/>
        <v>-30000</v>
      </c>
    </row>
    <row r="73" spans="1:11" ht="18.75" customHeight="1">
      <c r="A73" s="34" t="s">
        <v>62</v>
      </c>
      <c r="B73" s="35">
        <v>-13467.74</v>
      </c>
      <c r="C73" s="35">
        <v>-19550.83</v>
      </c>
      <c r="D73" s="35">
        <v>-18482.18</v>
      </c>
      <c r="E73" s="35">
        <v>-12960.81</v>
      </c>
      <c r="F73" s="35">
        <v>-17810.85</v>
      </c>
      <c r="G73" s="35">
        <v>-27140.99</v>
      </c>
      <c r="H73" s="35">
        <v>-13289.62</v>
      </c>
      <c r="I73" s="35">
        <v>-4671.92</v>
      </c>
      <c r="J73" s="35">
        <v>-9631.56</v>
      </c>
      <c r="K73" s="48">
        <f t="shared" si="18"/>
        <v>-137006.5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124</v>
      </c>
      <c r="B91" s="35">
        <v>-231.12</v>
      </c>
      <c r="C91" s="35">
        <v>-295.32</v>
      </c>
      <c r="D91" s="35">
        <v>0</v>
      </c>
      <c r="E91" s="35">
        <v>-158.36</v>
      </c>
      <c r="F91" s="35">
        <v>-235.4</v>
      </c>
      <c r="G91" s="35">
        <v>0</v>
      </c>
      <c r="H91" s="35">
        <v>-8.56</v>
      </c>
      <c r="I91" s="35">
        <v>0</v>
      </c>
      <c r="J91" s="35">
        <v>0</v>
      </c>
      <c r="K91" s="35">
        <f t="shared" si="18"/>
        <v>-928.76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-12329</v>
      </c>
      <c r="F92" s="19">
        <v>0</v>
      </c>
      <c r="G92" s="19">
        <v>0</v>
      </c>
      <c r="H92" s="19">
        <v>0</v>
      </c>
      <c r="I92" s="48">
        <v>-6445</v>
      </c>
      <c r="J92" s="48">
        <v>-14448.29</v>
      </c>
      <c r="K92" s="48">
        <f t="shared" si="18"/>
        <v>-33222.29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5"/>
    </row>
    <row r="95" spans="1:12" ht="18.75" customHeight="1">
      <c r="A95" s="16" t="s">
        <v>107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1356249.03</v>
      </c>
      <c r="C97" s="24">
        <f t="shared" si="21"/>
        <v>1946915.6800000002</v>
      </c>
      <c r="D97" s="24">
        <f t="shared" si="21"/>
        <v>2372275.3</v>
      </c>
      <c r="E97" s="24">
        <f t="shared" si="21"/>
        <v>1330711.34</v>
      </c>
      <c r="F97" s="24">
        <f t="shared" si="21"/>
        <v>1768572.0200000003</v>
      </c>
      <c r="G97" s="24">
        <f t="shared" si="21"/>
        <v>2553525.6599999997</v>
      </c>
      <c r="H97" s="24">
        <f t="shared" si="21"/>
        <v>1279539.28</v>
      </c>
      <c r="I97" s="24">
        <f>+I98+I99</f>
        <v>437663.36</v>
      </c>
      <c r="J97" s="24">
        <f>+J98+J99</f>
        <v>724049.06</v>
      </c>
      <c r="K97" s="48">
        <f>SUM(B97:J97)</f>
        <v>13769500.729999999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1338869.7</v>
      </c>
      <c r="C98" s="24">
        <f t="shared" si="22"/>
        <v>1924780.9900000002</v>
      </c>
      <c r="D98" s="24">
        <f t="shared" si="22"/>
        <v>2346998.61</v>
      </c>
      <c r="E98" s="24">
        <f t="shared" si="22"/>
        <v>1309812.86</v>
      </c>
      <c r="F98" s="24">
        <f t="shared" si="22"/>
        <v>1746700.1900000002</v>
      </c>
      <c r="G98" s="24">
        <f t="shared" si="22"/>
        <v>2525741.13</v>
      </c>
      <c r="H98" s="24">
        <f t="shared" si="22"/>
        <v>1260985.25</v>
      </c>
      <c r="I98" s="24">
        <f t="shared" si="22"/>
        <v>437663.36</v>
      </c>
      <c r="J98" s="24">
        <f t="shared" si="22"/>
        <v>711089.53</v>
      </c>
      <c r="K98" s="48">
        <f>SUM(B98:J98)</f>
        <v>13602641.62</v>
      </c>
      <c r="L98" s="54"/>
    </row>
    <row r="99" spans="1:11" ht="18" customHeight="1">
      <c r="A99" s="16" t="s">
        <v>105</v>
      </c>
      <c r="B99" s="24">
        <f aca="true" t="shared" si="23" ref="B99:J99">IF(+B56+B95+B100&lt;0,0,(B56+B95+B100))</f>
        <v>17379.33</v>
      </c>
      <c r="C99" s="24">
        <f t="shared" si="23"/>
        <v>22134.69</v>
      </c>
      <c r="D99" s="24">
        <f t="shared" si="23"/>
        <v>25276.69</v>
      </c>
      <c r="E99" s="24">
        <f t="shared" si="23"/>
        <v>20898.48</v>
      </c>
      <c r="F99" s="24">
        <f t="shared" si="23"/>
        <v>21871.83</v>
      </c>
      <c r="G99" s="24">
        <f t="shared" si="23"/>
        <v>27784.53</v>
      </c>
      <c r="H99" s="24">
        <f t="shared" si="23"/>
        <v>18554.03</v>
      </c>
      <c r="I99" s="19">
        <f t="shared" si="23"/>
        <v>0</v>
      </c>
      <c r="J99" s="24">
        <f t="shared" si="23"/>
        <v>12959.53</v>
      </c>
      <c r="K99" s="48">
        <f>SUM(B99:J99)</f>
        <v>166859.11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13769500.73</v>
      </c>
      <c r="L105" s="54"/>
    </row>
    <row r="106" spans="1:11" ht="18.75" customHeight="1">
      <c r="A106" s="26" t="s">
        <v>74</v>
      </c>
      <c r="B106" s="27">
        <v>172910.45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172910.45</v>
      </c>
    </row>
    <row r="107" spans="1:11" ht="18.75" customHeight="1">
      <c r="A107" s="26" t="s">
        <v>75</v>
      </c>
      <c r="B107" s="27">
        <v>1183338.57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1183338.57</v>
      </c>
    </row>
    <row r="108" spans="1:11" ht="18.75" customHeight="1">
      <c r="A108" s="26" t="s">
        <v>76</v>
      </c>
      <c r="B108" s="40">
        <v>0</v>
      </c>
      <c r="C108" s="27">
        <f>+C97</f>
        <v>1946915.6800000002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1946915.6800000002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2372275.3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2372275.3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1330711.34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1330711.34</v>
      </c>
    </row>
    <row r="111" spans="1:11" ht="18.75" customHeight="1">
      <c r="A111" s="70" t="s">
        <v>112</v>
      </c>
      <c r="B111" s="40">
        <v>0</v>
      </c>
      <c r="C111" s="40">
        <v>0</v>
      </c>
      <c r="D111" s="40">
        <v>0</v>
      </c>
      <c r="E111" s="40">
        <v>0</v>
      </c>
      <c r="F111" s="27">
        <v>344765.34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344765.34</v>
      </c>
    </row>
    <row r="112" spans="1:11" ht="18.75" customHeight="1">
      <c r="A112" s="70" t="s">
        <v>113</v>
      </c>
      <c r="B112" s="40">
        <v>0</v>
      </c>
      <c r="C112" s="40">
        <v>0</v>
      </c>
      <c r="D112" s="40">
        <v>0</v>
      </c>
      <c r="E112" s="40">
        <v>0</v>
      </c>
      <c r="F112" s="27">
        <v>648911.86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648911.86</v>
      </c>
    </row>
    <row r="113" spans="1:11" ht="18.75" customHeight="1">
      <c r="A113" s="70" t="s">
        <v>114</v>
      </c>
      <c r="B113" s="40">
        <v>0</v>
      </c>
      <c r="C113" s="40">
        <v>0</v>
      </c>
      <c r="D113" s="40">
        <v>0</v>
      </c>
      <c r="E113" s="40">
        <v>0</v>
      </c>
      <c r="F113" s="27">
        <v>774894.82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774894.82</v>
      </c>
    </row>
    <row r="114" spans="1:11" ht="18.75" customHeight="1">
      <c r="A114" s="70" t="s">
        <v>115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742064.16</v>
      </c>
      <c r="H114" s="40">
        <v>0</v>
      </c>
      <c r="I114" s="40">
        <v>0</v>
      </c>
      <c r="J114" s="40">
        <v>0</v>
      </c>
      <c r="K114" s="41">
        <f t="shared" si="24"/>
        <v>742064.16</v>
      </c>
    </row>
    <row r="115" spans="1:11" ht="18.75" customHeight="1">
      <c r="A115" s="70" t="s">
        <v>116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59095.05</v>
      </c>
      <c r="H115" s="40">
        <v>0</v>
      </c>
      <c r="I115" s="40">
        <v>0</v>
      </c>
      <c r="J115" s="40">
        <v>0</v>
      </c>
      <c r="K115" s="41">
        <f t="shared" si="24"/>
        <v>59095.05</v>
      </c>
    </row>
    <row r="116" spans="1:11" ht="18.75" customHeight="1">
      <c r="A116" s="70" t="s">
        <v>117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411148.49</v>
      </c>
      <c r="H116" s="40">
        <v>0</v>
      </c>
      <c r="I116" s="40">
        <v>0</v>
      </c>
      <c r="J116" s="40">
        <v>0</v>
      </c>
      <c r="K116" s="41">
        <f t="shared" si="24"/>
        <v>411148.49</v>
      </c>
    </row>
    <row r="117" spans="1:11" ht="18.75" customHeight="1">
      <c r="A117" s="70" t="s">
        <v>118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378651.16</v>
      </c>
      <c r="H117" s="40">
        <v>0</v>
      </c>
      <c r="I117" s="40">
        <v>0</v>
      </c>
      <c r="J117" s="40">
        <v>0</v>
      </c>
      <c r="K117" s="41">
        <f t="shared" si="24"/>
        <v>378651.16</v>
      </c>
    </row>
    <row r="118" spans="1:11" ht="18.75" customHeight="1">
      <c r="A118" s="70" t="s">
        <v>119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962566.8</v>
      </c>
      <c r="H118" s="40">
        <v>0</v>
      </c>
      <c r="I118" s="40">
        <v>0</v>
      </c>
      <c r="J118" s="40">
        <v>0</v>
      </c>
      <c r="K118" s="41">
        <f t="shared" si="24"/>
        <v>962566.8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468200.19</v>
      </c>
      <c r="I119" s="40">
        <v>0</v>
      </c>
      <c r="J119" s="40">
        <v>0</v>
      </c>
      <c r="K119" s="41">
        <f t="shared" si="24"/>
        <v>468200.19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811339.09</v>
      </c>
      <c r="I120" s="40">
        <v>0</v>
      </c>
      <c r="J120" s="40">
        <v>0</v>
      </c>
      <c r="K120" s="41">
        <f t="shared" si="24"/>
        <v>811339.09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437663.36</v>
      </c>
      <c r="J121" s="40">
        <v>0</v>
      </c>
      <c r="K121" s="41">
        <f t="shared" si="24"/>
        <v>437663.36</v>
      </c>
    </row>
    <row r="122" spans="1:11" ht="18.75" customHeight="1">
      <c r="A122" s="71" t="s">
        <v>123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724049.07</v>
      </c>
      <c r="K122" s="44">
        <f t="shared" si="24"/>
        <v>724049.07</v>
      </c>
    </row>
    <row r="123" spans="1:11" ht="18.75" customHeight="1">
      <c r="A123" s="39"/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-0.009999999892897904</v>
      </c>
      <c r="K123" s="51"/>
    </row>
    <row r="124" ht="18.75" customHeight="1">
      <c r="A124" s="59"/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2015-07-13T17:54:08Z</dcterms:modified>
  <cp:category/>
  <cp:version/>
  <cp:contentType/>
  <cp:contentStatus/>
</cp:coreProperties>
</file>