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 tabRatio="131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Gestão!$D$1:$Z$76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Gestão!$B:$B,Gestão!$1:$3</definedName>
  </definedNames>
  <calcPr calcId="125725"/>
</workbook>
</file>

<file path=xl/calcChain.xml><?xml version="1.0" encoding="utf-8"?>
<calcChain xmlns="http://schemas.openxmlformats.org/spreadsheetml/2006/main">
  <c r="Z3" i="1"/>
  <c r="Z4"/>
  <c r="Z7"/>
  <c r="Z8"/>
  <c r="Z9"/>
  <c r="Z12"/>
  <c r="Z13"/>
  <c r="Z14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41"/>
  <c r="Z42"/>
  <c r="Z43"/>
  <c r="Z44"/>
  <c r="Z45"/>
  <c r="Z46"/>
  <c r="Z47"/>
  <c r="Z49"/>
  <c r="Z50"/>
  <c r="Z51"/>
  <c r="Z53"/>
  <c r="Z54"/>
  <c r="Z55"/>
  <c r="Z56"/>
  <c r="Z57"/>
  <c r="Z60"/>
  <c r="Z62"/>
  <c r="Z63"/>
  <c r="Z67"/>
  <c r="Z66" s="1"/>
  <c r="Z68"/>
  <c r="Z73"/>
  <c r="Z74"/>
  <c r="Z75"/>
  <c r="Z15" l="1"/>
  <c r="Z52"/>
  <c r="Z72"/>
  <c r="Z70" s="1"/>
  <c r="Z64" s="1"/>
  <c r="Z48"/>
  <c r="Z39" s="1"/>
  <c r="Z11"/>
  <c r="Z5" l="1"/>
  <c r="B76" l="1"/>
</calcChain>
</file>

<file path=xl/sharedStrings.xml><?xml version="1.0" encoding="utf-8"?>
<sst xmlns="http://schemas.openxmlformats.org/spreadsheetml/2006/main" count="156" uniqueCount="69">
  <si>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</si>
  <si>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</si>
  <si>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</si>
  <si>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</si>
  <si>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</si>
  <si>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</si>
  <si>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</si>
  <si>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</si>
  <si>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</si>
  <si>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</si>
  <si>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</si>
  <si>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</si>
  <si>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</si>
  <si>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</si>
  <si>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</si>
  <si>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</si>
  <si>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</si>
  <si>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</si>
  <si>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</si>
  <si>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</si>
  <si>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</si>
  <si>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</si>
  <si>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</si>
  <si>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</si>
  <si>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</si>
  <si>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</si>
  <si>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</si>
  <si>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</si>
  <si>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</si>
  <si>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t>Recurso PMSP - Operação Man. Sist. Mun.Tran. Col.</t>
  </si>
  <si>
    <t>Recurso PMSP - Aumento Capital</t>
  </si>
  <si>
    <t>Outros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</si>
  <si>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</si>
  <si>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</si>
  <si>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</si>
  <si>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</si>
  <si>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</si>
  <si>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</si>
  <si>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</si>
  <si>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</si>
  <si>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</si>
  <si>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</si>
  <si>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</si>
  <si>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</si>
  <si>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</si>
  <si>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</si>
  <si>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</si>
  <si>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</si>
  <si>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</si>
  <si>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</si>
  <si>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</si>
  <si>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</si>
  <si>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</si>
  <si>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</si>
  <si>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</si>
  <si>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</si>
  <si>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</si>
  <si>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</si>
  <si>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</si>
  <si>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Total</t>
  </si>
  <si>
    <t>GERENCIAMENTO SISTEMA TRANSPORTE</t>
  </si>
  <si>
    <t>Final</t>
  </si>
  <si>
    <t>Receita Emprést. / Devolução p/Sistema</t>
  </si>
  <si>
    <t>Real</t>
  </si>
  <si>
    <t>quarta-feira</t>
  </si>
  <si>
    <t>quinta-feira</t>
  </si>
  <si>
    <t>sexta-feira</t>
  </si>
  <si>
    <t>segunda-feira</t>
  </si>
  <si>
    <t>terça-feira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</si>
</sst>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  <numFmt numFmtId="170" formatCode="[$-416]mmmm\-yyyy;@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3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38" fontId="11" fillId="5" borderId="0" xfId="1" applyNumberFormat="1" applyFont="1" applyFill="1" applyBorder="1" applyAlignment="1" applyProtection="1">
      <alignment horizontal="right" vertical="center"/>
    </xf>
    <xf numFmtId="167" fontId="7" fillId="2" borderId="0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  <xf numFmtId="170" fontId="10" fillId="2" borderId="1" xfId="2" applyNumberFormat="1" applyFont="1" applyFill="1" applyBorder="1" applyAlignment="1" applyProtection="1">
      <alignment horizontal="center" vertical="center"/>
    </xf>
    <xf numFmtId="166" fontId="7" fillId="2" borderId="9" xfId="1" applyNumberFormat="1" applyFont="1" applyFill="1" applyBorder="1" applyProtection="1"/>
    <xf numFmtId="167" fontId="7" fillId="2" borderId="6" xfId="2" applyNumberFormat="1" applyFont="1" applyFill="1" applyBorder="1" applyAlignment="1" applyProtection="1">
      <alignment horizontal="center" vertical="center"/>
    </xf>
    <xf numFmtId="167" fontId="7" fillId="2" borderId="4" xfId="2" applyNumberFormat="1" applyFont="1" applyFill="1" applyBorder="1" applyAlignment="1" applyProtection="1">
      <alignment horizontal="center" vertical="center"/>
    </xf>
    <xf numFmtId="167" fontId="7" fillId="2" borderId="1" xfId="2" applyNumberFormat="1" applyFont="1" applyFill="1" applyBorder="1" applyAlignment="1" applyProtection="1">
      <alignment horizontal="center" vertical="center"/>
    </xf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257175</xdr:rowOff>
    </xdr:from>
    <xdr:to>
      <xdr:col>8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55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3</xdr:col>
      <xdr:colOff>1057867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276795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372045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276795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448245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352995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352995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388960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369910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369910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465160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276796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372046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276796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448246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28</xdr:col>
      <xdr:colOff>352996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28</xdr:col>
      <xdr:colOff>352996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388961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369911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369911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465161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258366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258366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50548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50548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145798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126748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126748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221998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684070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684070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258367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258367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50549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50549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145799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126749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126749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221999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472649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199159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199159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161927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161927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463126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386926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386926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482176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386924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558376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463126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179108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274358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179108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350558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255308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255308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83856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83856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160056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160056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386923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303901</xdr:rowOff>
    </xdr:from>
    <xdr:to>
      <xdr:col>5</xdr:col>
      <xdr:colOff>1048281</xdr:colOff>
      <xdr:row>4</xdr:row>
      <xdr:rowOff>284852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8760603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684071</xdr:colOff>
      <xdr:row>4</xdr:row>
      <xdr:rowOff>238126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684071</xdr:colOff>
      <xdr:row>4</xdr:row>
      <xdr:rowOff>276226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1015576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1015576</xdr:colOff>
      <xdr:row>4</xdr:row>
      <xdr:rowOff>276226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807758</xdr:colOff>
      <xdr:row>4</xdr:row>
      <xdr:rowOff>276226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807758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903008</xdr:colOff>
      <xdr:row>4</xdr:row>
      <xdr:rowOff>238126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883958</xdr:colOff>
      <xdr:row>4</xdr:row>
      <xdr:rowOff>276226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883958</xdr:colOff>
      <xdr:row>4</xdr:row>
      <xdr:rowOff>238126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979208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472650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199160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199160</xdr:colOff>
      <xdr:row>4</xdr:row>
      <xdr:rowOff>276226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161928</xdr:colOff>
      <xdr:row>4</xdr:row>
      <xdr:rowOff>238126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161928</xdr:colOff>
      <xdr:row>4</xdr:row>
      <xdr:rowOff>276226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463127</xdr:colOff>
      <xdr:row>4</xdr:row>
      <xdr:rowOff>238126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386927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386927</xdr:colOff>
      <xdr:row>4</xdr:row>
      <xdr:rowOff>238126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482177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386925</xdr:colOff>
      <xdr:row>4</xdr:row>
      <xdr:rowOff>284852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5933057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558377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463127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179109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274359</xdr:colOff>
      <xdr:row>4</xdr:row>
      <xdr:rowOff>238126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179109</xdr:colOff>
      <xdr:row>4</xdr:row>
      <xdr:rowOff>276226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350559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255309</xdr:colOff>
      <xdr:row>4</xdr:row>
      <xdr:rowOff>276226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255309</xdr:colOff>
      <xdr:row>4</xdr:row>
      <xdr:rowOff>238126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83857</xdr:colOff>
      <xdr:row>4</xdr:row>
      <xdr:rowOff>238126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83857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160057</xdr:colOff>
      <xdr:row>4</xdr:row>
      <xdr:rowOff>276226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160057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386922</xdr:colOff>
      <xdr:row>4</xdr:row>
      <xdr:rowOff>284852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1015573</xdr:colOff>
      <xdr:row>4</xdr:row>
      <xdr:rowOff>276226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684067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684067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807755</xdr:colOff>
      <xdr:row>4</xdr:row>
      <xdr:rowOff>276226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807755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903005</xdr:colOff>
      <xdr:row>4</xdr:row>
      <xdr:rowOff>238126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883955</xdr:colOff>
      <xdr:row>4</xdr:row>
      <xdr:rowOff>276226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883955</xdr:colOff>
      <xdr:row>4</xdr:row>
      <xdr:rowOff>238126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979205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386922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386922</xdr:colOff>
      <xdr:row>4</xdr:row>
      <xdr:rowOff>276226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463122</xdr:colOff>
      <xdr:row>4</xdr:row>
      <xdr:rowOff>276226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463122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472647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199157</xdr:colOff>
      <xdr:row>4</xdr:row>
      <xdr:rowOff>276226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482174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386922</xdr:colOff>
      <xdr:row>4</xdr:row>
      <xdr:rowOff>284852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558374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161924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161924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274356</xdr:colOff>
      <xdr:row>4</xdr:row>
      <xdr:rowOff>238126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179106</xdr:colOff>
      <xdr:row>4</xdr:row>
      <xdr:rowOff>276226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255306</xdr:colOff>
      <xdr:row>4</xdr:row>
      <xdr:rowOff>276226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255306</xdr:colOff>
      <xdr:row>4</xdr:row>
      <xdr:rowOff>238126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83854</xdr:colOff>
      <xdr:row>4</xdr:row>
      <xdr:rowOff>238126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83854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160054</xdr:colOff>
      <xdr:row>4</xdr:row>
      <xdr:rowOff>276226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160054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717700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812950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717700</xdr:colOff>
      <xdr:row>4</xdr:row>
      <xdr:rowOff>276226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889150</xdr:colOff>
      <xdr:row>4</xdr:row>
      <xdr:rowOff>238126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793900</xdr:colOff>
      <xdr:row>4</xdr:row>
      <xdr:rowOff>276226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793900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684070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684070</xdr:colOff>
      <xdr:row>4</xdr:row>
      <xdr:rowOff>276226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1015575</xdr:colOff>
      <xdr:row>4</xdr:row>
      <xdr:rowOff>238126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63073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1015575</xdr:colOff>
      <xdr:row>4</xdr:row>
      <xdr:rowOff>276226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44023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44023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139273</xdr:colOff>
      <xdr:row>4</xdr:row>
      <xdr:rowOff>238126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807757</xdr:colOff>
      <xdr:row>4</xdr:row>
      <xdr:rowOff>276226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807757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903007</xdr:colOff>
      <xdr:row>4</xdr:row>
      <xdr:rowOff>238126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883957</xdr:colOff>
      <xdr:row>4</xdr:row>
      <xdr:rowOff>276226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883957</xdr:colOff>
      <xdr:row>4</xdr:row>
      <xdr:rowOff>238126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979207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386924</xdr:colOff>
      <xdr:row>4</xdr:row>
      <xdr:rowOff>238126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386924</xdr:colOff>
      <xdr:row>4</xdr:row>
      <xdr:rowOff>276226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463124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463124</xdr:colOff>
      <xdr:row>4</xdr:row>
      <xdr:rowOff>238126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472649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161927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161927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463126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386926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386926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482176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386924</xdr:colOff>
      <xdr:row>4</xdr:row>
      <xdr:rowOff>284852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7016151" y="610618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558376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463126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179108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274358</xdr:colOff>
      <xdr:row>4</xdr:row>
      <xdr:rowOff>238126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179108</xdr:colOff>
      <xdr:row>4</xdr:row>
      <xdr:rowOff>276226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350558</xdr:colOff>
      <xdr:row>4</xdr:row>
      <xdr:rowOff>238126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255308</xdr:colOff>
      <xdr:row>4</xdr:row>
      <xdr:rowOff>276226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255308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83856</xdr:colOff>
      <xdr:row>4</xdr:row>
      <xdr:rowOff>238126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83856</xdr:colOff>
      <xdr:row>4</xdr:row>
      <xdr:rowOff>276226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160056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160056</xdr:colOff>
      <xdr:row>4</xdr:row>
      <xdr:rowOff>238126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258365</xdr:colOff>
      <xdr:row>4</xdr:row>
      <xdr:rowOff>276226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258365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258365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258365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258365</xdr:colOff>
      <xdr:row>4</xdr:row>
      <xdr:rowOff>276226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258365</xdr:colOff>
      <xdr:row>4</xdr:row>
      <xdr:rowOff>238126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258365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258365</xdr:colOff>
      <xdr:row>4</xdr:row>
      <xdr:rowOff>276226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258365</xdr:colOff>
      <xdr:row>4</xdr:row>
      <xdr:rowOff>276226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258365</xdr:colOff>
      <xdr:row>4</xdr:row>
      <xdr:rowOff>238126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258365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258365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684067</xdr:colOff>
      <xdr:row>4</xdr:row>
      <xdr:rowOff>276226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684067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145797</xdr:colOff>
      <xdr:row>4</xdr:row>
      <xdr:rowOff>238126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50547</xdr:colOff>
      <xdr:row>4</xdr:row>
      <xdr:rowOff>276226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50547</xdr:colOff>
      <xdr:row>4</xdr:row>
      <xdr:rowOff>238126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50547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145797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50547</xdr:colOff>
      <xdr:row>4</xdr:row>
      <xdr:rowOff>276226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221997</xdr:colOff>
      <xdr:row>4</xdr:row>
      <xdr:rowOff>238126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126747</xdr:colOff>
      <xdr:row>4</xdr:row>
      <xdr:rowOff>276226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126747</xdr:colOff>
      <xdr:row>4</xdr:row>
      <xdr:rowOff>238126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126747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221997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126747</xdr:colOff>
      <xdr:row>4</xdr:row>
      <xdr:rowOff>276226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145797</xdr:colOff>
      <xdr:row>4</xdr:row>
      <xdr:rowOff>238126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50547</xdr:colOff>
      <xdr:row>4</xdr:row>
      <xdr:rowOff>276226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50547</xdr:colOff>
      <xdr:row>4</xdr:row>
      <xdr:rowOff>238126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50547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145797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50547</xdr:colOff>
      <xdr:row>4</xdr:row>
      <xdr:rowOff>276226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221997</xdr:colOff>
      <xdr:row>4</xdr:row>
      <xdr:rowOff>238126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126747</xdr:colOff>
      <xdr:row>4</xdr:row>
      <xdr:rowOff>276226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126747</xdr:colOff>
      <xdr:row>4</xdr:row>
      <xdr:rowOff>238126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126747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221997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126747</xdr:colOff>
      <xdr:row>4</xdr:row>
      <xdr:rowOff>276226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145797</xdr:colOff>
      <xdr:row>4</xdr:row>
      <xdr:rowOff>238126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50547</xdr:colOff>
      <xdr:row>4</xdr:row>
      <xdr:rowOff>276226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50547</xdr:colOff>
      <xdr:row>4</xdr:row>
      <xdr:rowOff>238126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50547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145797</xdr:colOff>
      <xdr:row>4</xdr:row>
      <xdr:rowOff>238126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221997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27</xdr:col>
      <xdr:colOff>126747</xdr:colOff>
      <xdr:row>4</xdr:row>
      <xdr:rowOff>276226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126747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126747</xdr:colOff>
      <xdr:row>4</xdr:row>
      <xdr:rowOff>238126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27</xdr:col>
      <xdr:colOff>221997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386922</xdr:colOff>
      <xdr:row>4</xdr:row>
      <xdr:rowOff>238126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386922</xdr:colOff>
      <xdr:row>4</xdr:row>
      <xdr:rowOff>276226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463122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463122</xdr:colOff>
      <xdr:row>4</xdr:row>
      <xdr:rowOff>238126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472647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199157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199157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463124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386924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386924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482174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303901</xdr:rowOff>
    </xdr:from>
    <xdr:to>
      <xdr:col>26</xdr:col>
      <xdr:colOff>386922</xdr:colOff>
      <xdr:row>4</xdr:row>
      <xdr:rowOff>284852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8099246" y="610618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558374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463124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80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161924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161924</xdr:colOff>
      <xdr:row>4</xdr:row>
      <xdr:rowOff>276226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179106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274356</xdr:colOff>
      <xdr:row>4</xdr:row>
      <xdr:rowOff>238126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179106</xdr:colOff>
      <xdr:row>4</xdr:row>
      <xdr:rowOff>276226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350556</xdr:colOff>
      <xdr:row>4</xdr:row>
      <xdr:rowOff>238126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255306</xdr:colOff>
      <xdr:row>4</xdr:row>
      <xdr:rowOff>276226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255306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83854</xdr:colOff>
      <xdr:row>4</xdr:row>
      <xdr:rowOff>238126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83854</xdr:colOff>
      <xdr:row>4</xdr:row>
      <xdr:rowOff>276226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295275</xdr:rowOff>
    </xdr:from>
    <xdr:to>
      <xdr:col>26</xdr:col>
      <xdr:colOff>160054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25</xdr:col>
      <xdr:colOff>0</xdr:colOff>
      <xdr:row>1</xdr:row>
      <xdr:rowOff>257175</xdr:rowOff>
    </xdr:from>
    <xdr:to>
      <xdr:col>26</xdr:col>
      <xdr:colOff>160054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Y111"/>
  <sheetViews>
    <sheetView showGridLines="0" tabSelected="1" zoomScale="90" zoomScaleNormal="90" zoomScaleSheetLayoutView="50" workbookViewId="0">
      <pane xSplit="2" ySplit="5" topLeftCell="S6" activePane="bottomRight" state="frozen"/>
      <selection pane="topRight" activeCell="D1" sqref="D1"/>
      <selection pane="bottomLeft" activeCell="A6" sqref="A6"/>
      <selection pane="bottomRight" activeCell="Y6" sqref="Y6"/>
    </sheetView>
  </sheetViews>
  <sheetFormatPr defaultColWidth="9" defaultRowHeight="17"/>
  <cols>
    <col min="1" max="1" width="3.875" style="5" customWidth="1"/>
    <col min="2" max="2" width="56.625" style="4" customWidth="1"/>
    <col min="3" max="26" width="15.625" style="1" customWidth="1"/>
    <col min="27" max="27" width="11" style="1" bestFit="1" customWidth="1"/>
    <col min="28" max="28" width="11.125" style="1" bestFit="1" customWidth="1"/>
    <col min="29" max="16384" width="9" style="1"/>
  </cols>
  <sheetData>
    <row r="1" spans="1:28" s="10" customFormat="1" ht="25" customHeight="1">
      <c r="A1" s="41"/>
      <c r="B1" s="52" t="s">
        <v>60</v>
      </c>
      <c r="C1" s="51" t="s">
        <v>59</v>
      </c>
      <c r="D1" s="85">
        <v>42186</v>
      </c>
      <c r="E1" s="85">
        <v>42187</v>
      </c>
      <c r="F1" s="85">
        <v>42188</v>
      </c>
      <c r="G1" s="85">
        <v>42191</v>
      </c>
      <c r="H1" s="85">
        <v>42192</v>
      </c>
      <c r="I1" s="85">
        <v>42193</v>
      </c>
      <c r="J1" s="85">
        <v>42195</v>
      </c>
      <c r="K1" s="85">
        <v>42198</v>
      </c>
      <c r="L1" s="85">
        <v>42199</v>
      </c>
      <c r="M1" s="85">
        <v>42200</v>
      </c>
      <c r="N1" s="85">
        <v>42201</v>
      </c>
      <c r="O1" s="85">
        <v>42202</v>
      </c>
      <c r="P1" s="85">
        <v>42205</v>
      </c>
      <c r="Q1" s="85">
        <v>42206</v>
      </c>
      <c r="R1" s="85">
        <v>42207</v>
      </c>
      <c r="S1" s="85">
        <v>42208</v>
      </c>
      <c r="T1" s="85">
        <v>42209</v>
      </c>
      <c r="U1" s="85">
        <v>42212</v>
      </c>
      <c r="V1" s="85">
        <v>42213</v>
      </c>
      <c r="W1" s="85">
        <v>42214</v>
      </c>
      <c r="X1" s="85">
        <v>42215</v>
      </c>
      <c r="Y1" s="85">
        <v>42216</v>
      </c>
      <c r="Z1" s="51" t="s">
        <v>59</v>
      </c>
    </row>
    <row r="2" spans="1:28" s="10" customFormat="1" ht="25" customHeight="1">
      <c r="A2" s="41"/>
      <c r="B2" s="89">
        <v>42186</v>
      </c>
      <c r="C2" s="50" t="s">
        <v>61</v>
      </c>
      <c r="D2" s="49" t="s">
        <v>64</v>
      </c>
      <c r="E2" s="49" t="s">
        <v>65</v>
      </c>
      <c r="F2" s="49" t="s">
        <v>66</v>
      </c>
      <c r="G2" s="49" t="s">
        <v>67</v>
      </c>
      <c r="H2" s="49" t="s">
        <v>68</v>
      </c>
      <c r="I2" s="49" t="s">
        <v>64</v>
      </c>
      <c r="J2" s="49" t="s">
        <v>66</v>
      </c>
      <c r="K2" s="49" t="s">
        <v>67</v>
      </c>
      <c r="L2" s="49" t="s">
        <v>68</v>
      </c>
      <c r="M2" s="49" t="s">
        <v>64</v>
      </c>
      <c r="N2" s="49" t="s">
        <v>65</v>
      </c>
      <c r="O2" s="49" t="s">
        <v>66</v>
      </c>
      <c r="P2" s="49" t="s">
        <v>67</v>
      </c>
      <c r="Q2" s="49" t="s">
        <v>68</v>
      </c>
      <c r="R2" s="49" t="s">
        <v>64</v>
      </c>
      <c r="S2" s="49" t="s">
        <v>65</v>
      </c>
      <c r="T2" s="49" t="s">
        <v>66</v>
      </c>
      <c r="U2" s="49" t="s">
        <v>67</v>
      </c>
      <c r="V2" s="49" t="s">
        <v>68</v>
      </c>
      <c r="W2" s="49" t="s">
        <v>64</v>
      </c>
      <c r="X2" s="49" t="s">
        <v>65</v>
      </c>
      <c r="Y2" s="49" t="s">
        <v>66</v>
      </c>
      <c r="Z2" s="50" t="s">
        <v>10</v>
      </c>
    </row>
    <row r="3" spans="1:28" s="8" customFormat="1" ht="25" customHeight="1" thickBot="1">
      <c r="A3" s="13"/>
      <c r="B3" s="5"/>
      <c r="C3" s="91">
        <v>42156</v>
      </c>
      <c r="D3" s="88" t="s">
        <v>63</v>
      </c>
      <c r="E3" s="88" t="s">
        <v>63</v>
      </c>
      <c r="F3" s="88" t="s">
        <v>63</v>
      </c>
      <c r="G3" s="88" t="s">
        <v>63</v>
      </c>
      <c r="H3" s="88" t="s">
        <v>63</v>
      </c>
      <c r="I3" s="88" t="s">
        <v>63</v>
      </c>
      <c r="J3" s="88" t="s">
        <v>63</v>
      </c>
      <c r="K3" s="88" t="s">
        <v>63</v>
      </c>
      <c r="L3" s="88" t="s">
        <v>63</v>
      </c>
      <c r="M3" s="88" t="s">
        <v>63</v>
      </c>
      <c r="N3" s="88" t="s">
        <v>63</v>
      </c>
      <c r="O3" s="88" t="s">
        <v>63</v>
      </c>
      <c r="P3" s="88" t="s">
        <v>63</v>
      </c>
      <c r="Q3" s="88" t="s">
        <v>63</v>
      </c>
      <c r="R3" s="88" t="s">
        <v>63</v>
      </c>
      <c r="S3" s="88" t="s">
        <v>63</v>
      </c>
      <c r="T3" s="88" t="s">
        <v>63</v>
      </c>
      <c r="U3" s="88" t="s">
        <v>63</v>
      </c>
      <c r="V3" s="88" t="s">
        <v>63</v>
      </c>
      <c r="W3" s="88" t="s">
        <v>63</v>
      </c>
      <c r="X3" s="88" t="s">
        <v>63</v>
      </c>
      <c r="Y3" s="88" t="s">
        <v>63</v>
      </c>
      <c r="Z3" s="48">
        <f>+Y1</f>
        <v>42216</v>
      </c>
    </row>
    <row r="4" spans="1:28" s="2" customFormat="1" ht="25" customHeight="1">
      <c r="A4" s="25"/>
      <c r="B4" s="47" t="s">
        <v>58</v>
      </c>
      <c r="C4" s="84"/>
      <c r="D4" s="45">
        <v>1109655.7570000291</v>
      </c>
      <c r="E4" s="45">
        <v>3272635.7970000291</v>
      </c>
      <c r="F4" s="45">
        <v>2374040.137000029</v>
      </c>
      <c r="G4" s="45">
        <v>1808001.2570000291</v>
      </c>
      <c r="H4" s="45">
        <v>21783792.167000029</v>
      </c>
      <c r="I4" s="45">
        <v>8549367.0370000284</v>
      </c>
      <c r="J4" s="45">
        <v>6043633.2970000282</v>
      </c>
      <c r="K4" s="45">
        <v>3987848.2170000281</v>
      </c>
      <c r="L4" s="45">
        <v>5943766.1470000278</v>
      </c>
      <c r="M4" s="45">
        <v>2503985.4870000286</v>
      </c>
      <c r="N4" s="45">
        <v>2463636.4170000283</v>
      </c>
      <c r="O4" s="45">
        <v>2901102.6770000281</v>
      </c>
      <c r="P4" s="45">
        <v>9032699.3770000283</v>
      </c>
      <c r="Q4" s="45">
        <v>2983960.6970000276</v>
      </c>
      <c r="R4" s="45">
        <v>2947515.4070000276</v>
      </c>
      <c r="S4" s="45">
        <v>2812956.0670000277</v>
      </c>
      <c r="T4" s="45">
        <v>7140648.7670000279</v>
      </c>
      <c r="U4" s="45">
        <v>4631911.8370000273</v>
      </c>
      <c r="V4" s="45">
        <v>4480313.6870000269</v>
      </c>
      <c r="W4" s="45">
        <v>4505879.6070000278</v>
      </c>
      <c r="X4" s="45">
        <v>9872130.4970000274</v>
      </c>
      <c r="Y4" s="45">
        <v>4006069.977000027</v>
      </c>
      <c r="Z4" s="84">
        <f>+D4</f>
        <v>1109655.7570000291</v>
      </c>
    </row>
    <row r="5" spans="1:28" s="2" customFormat="1" ht="25" customHeight="1" thickBot="1">
      <c r="A5" s="25"/>
      <c r="B5" s="44" t="s">
        <v>57</v>
      </c>
      <c r="C5" s="83">
        <v>1109655.7570000291</v>
      </c>
      <c r="D5" s="42">
        <v>3272635.7970000291</v>
      </c>
      <c r="E5" s="42">
        <v>2374040.137000029</v>
      </c>
      <c r="F5" s="42">
        <v>1808001.2570000291</v>
      </c>
      <c r="G5" s="42">
        <v>21783792.167000029</v>
      </c>
      <c r="H5" s="42">
        <v>8549367.0370000284</v>
      </c>
      <c r="I5" s="42">
        <v>6043633.2970000282</v>
      </c>
      <c r="J5" s="42">
        <v>3987848.2170000277</v>
      </c>
      <c r="K5" s="42">
        <v>5943766.1470000278</v>
      </c>
      <c r="L5" s="42">
        <v>2503985.4870000286</v>
      </c>
      <c r="M5" s="42">
        <v>2463636.4170000283</v>
      </c>
      <c r="N5" s="42">
        <v>2901102.6770000281</v>
      </c>
      <c r="O5" s="42">
        <v>9032699.3770000283</v>
      </c>
      <c r="P5" s="42">
        <v>2983960.6970000276</v>
      </c>
      <c r="Q5" s="42">
        <v>2947515.4070000276</v>
      </c>
      <c r="R5" s="42">
        <v>2812956.0670000277</v>
      </c>
      <c r="S5" s="42">
        <v>7140648.7670000279</v>
      </c>
      <c r="T5" s="42">
        <v>4631911.8370000273</v>
      </c>
      <c r="U5" s="42">
        <v>4480313.6870000269</v>
      </c>
      <c r="V5" s="42">
        <v>4505879.6070000278</v>
      </c>
      <c r="W5" s="42">
        <v>9872130.4970000274</v>
      </c>
      <c r="X5" s="42">
        <v>4006069.977000027</v>
      </c>
      <c r="Y5" s="42">
        <v>2423298.557000027</v>
      </c>
      <c r="Z5" s="83">
        <f t="shared" ref="Z5" si="0">+Z4+Z11-Z39+Z37</f>
        <v>2423298.5570000336</v>
      </c>
    </row>
    <row r="6" spans="1:28" s="81" customFormat="1" ht="25" customHeight="1" thickBot="1">
      <c r="C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2"/>
    </row>
    <row r="7" spans="1:28" s="13" customFormat="1" ht="25" customHeight="1">
      <c r="B7" s="80" t="s">
        <v>56</v>
      </c>
      <c r="C7" s="46"/>
      <c r="D7" s="79">
        <v>13000.19</v>
      </c>
      <c r="E7" s="79">
        <v>53740.329999999994</v>
      </c>
      <c r="F7" s="79">
        <v>5489.54</v>
      </c>
      <c r="G7" s="79">
        <v>7125.01</v>
      </c>
      <c r="H7" s="79">
        <v>50959.49</v>
      </c>
      <c r="I7" s="79">
        <v>43529.25</v>
      </c>
      <c r="J7" s="79">
        <v>43593.81</v>
      </c>
      <c r="K7" s="79">
        <v>71022.259999999995</v>
      </c>
      <c r="L7" s="79">
        <v>92812.36</v>
      </c>
      <c r="M7" s="79">
        <v>239868.29</v>
      </c>
      <c r="N7" s="79">
        <v>86019.78</v>
      </c>
      <c r="O7" s="79">
        <v>256650.11</v>
      </c>
      <c r="P7" s="79">
        <v>324357.01</v>
      </c>
      <c r="Q7" s="79">
        <v>23998.21</v>
      </c>
      <c r="R7" s="79">
        <v>23852.18</v>
      </c>
      <c r="S7" s="79">
        <v>25675.160000000003</v>
      </c>
      <c r="T7" s="79">
        <v>25294.799999999999</v>
      </c>
      <c r="U7" s="79">
        <v>25384.38</v>
      </c>
      <c r="V7" s="79">
        <v>40015.199999999997</v>
      </c>
      <c r="W7" s="79">
        <v>18735.52</v>
      </c>
      <c r="X7" s="79">
        <v>27494.559999999998</v>
      </c>
      <c r="Y7" s="79">
        <v>46548.49</v>
      </c>
      <c r="Z7" s="46">
        <f>+Y7</f>
        <v>46548.49</v>
      </c>
    </row>
    <row r="8" spans="1:28" s="13" customFormat="1" ht="25" customHeight="1">
      <c r="B8" s="78" t="s">
        <v>55</v>
      </c>
      <c r="C8" s="77"/>
      <c r="D8" s="76">
        <v>2728563.65</v>
      </c>
      <c r="E8" s="76">
        <v>1812454.89</v>
      </c>
      <c r="F8" s="76">
        <v>1297729.92</v>
      </c>
      <c r="G8" s="76">
        <v>21271555.180000003</v>
      </c>
      <c r="H8" s="76">
        <v>8437370.4299999997</v>
      </c>
      <c r="I8" s="76">
        <v>5962601.3199999994</v>
      </c>
      <c r="J8" s="76">
        <v>3924792.42</v>
      </c>
      <c r="K8" s="76">
        <v>1966202.4300000002</v>
      </c>
      <c r="L8" s="76">
        <v>1738517.0199999998</v>
      </c>
      <c r="M8" s="76">
        <v>1623603.7799999998</v>
      </c>
      <c r="N8" s="76">
        <v>2218198.52</v>
      </c>
      <c r="O8" s="76">
        <v>8195355.3100000005</v>
      </c>
      <c r="P8" s="76">
        <v>2078764.88</v>
      </c>
      <c r="Q8" s="76">
        <v>2346269.8199999998</v>
      </c>
      <c r="R8" s="76">
        <v>2280749.4500000002</v>
      </c>
      <c r="S8" s="76">
        <v>6612848.6799999997</v>
      </c>
      <c r="T8" s="76">
        <v>4105491.89</v>
      </c>
      <c r="U8" s="76">
        <v>3968595.34</v>
      </c>
      <c r="V8" s="76">
        <v>3979294.2800000003</v>
      </c>
      <c r="W8" s="76">
        <v>5852368.4299999997</v>
      </c>
      <c r="X8" s="76">
        <v>3646423.4800000004</v>
      </c>
      <c r="Y8" s="76">
        <v>2049325.91</v>
      </c>
      <c r="Z8" s="77">
        <f t="shared" ref="Z8:Z9" si="1">+Y8</f>
        <v>2049325.91</v>
      </c>
    </row>
    <row r="9" spans="1:28" s="13" customFormat="1" ht="25" customHeight="1" thickBot="1">
      <c r="B9" s="75" t="s">
        <v>54</v>
      </c>
      <c r="C9" s="74"/>
      <c r="D9" s="73">
        <v>531072.25</v>
      </c>
      <c r="E9" s="73">
        <v>507845.20999999996</v>
      </c>
      <c r="F9" s="73">
        <v>504782.09</v>
      </c>
      <c r="G9" s="73">
        <v>505112.41</v>
      </c>
      <c r="H9" s="73">
        <v>61037.59</v>
      </c>
      <c r="I9" s="73">
        <v>37503.199999999997</v>
      </c>
      <c r="J9" s="73">
        <v>19462.46</v>
      </c>
      <c r="K9" s="73">
        <v>3906542.01</v>
      </c>
      <c r="L9" s="73">
        <v>672656.66</v>
      </c>
      <c r="M9" s="73">
        <v>600164.9</v>
      </c>
      <c r="N9" s="73">
        <v>596884.80000000005</v>
      </c>
      <c r="O9" s="73">
        <v>580694.38</v>
      </c>
      <c r="P9" s="73">
        <v>580839.2300000001</v>
      </c>
      <c r="Q9" s="73">
        <v>577247.97000000009</v>
      </c>
      <c r="R9" s="73">
        <v>508355.03</v>
      </c>
      <c r="S9" s="73">
        <v>502125.6</v>
      </c>
      <c r="T9" s="73">
        <v>501125.1</v>
      </c>
      <c r="U9" s="73">
        <v>486333.94</v>
      </c>
      <c r="V9" s="73">
        <v>486570.1</v>
      </c>
      <c r="W9" s="73">
        <v>4001026.24</v>
      </c>
      <c r="X9" s="73">
        <v>332151.63</v>
      </c>
      <c r="Y9" s="73">
        <v>327423.84999999998</v>
      </c>
      <c r="Z9" s="74">
        <f t="shared" si="1"/>
        <v>327423.84999999998</v>
      </c>
      <c r="AB9" s="49"/>
    </row>
    <row r="10" spans="1:28" s="10" customFormat="1" ht="25" customHeight="1" thickBot="1">
      <c r="A10" s="41"/>
      <c r="B10" s="72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8" s="2" customFormat="1" ht="25" customHeight="1">
      <c r="A11" s="25"/>
      <c r="B11" s="24" t="s">
        <v>53</v>
      </c>
      <c r="C11" s="23">
        <v>0</v>
      </c>
      <c r="D11" s="22">
        <v>3867306.2</v>
      </c>
      <c r="E11" s="22">
        <v>49475.77</v>
      </c>
      <c r="F11" s="22">
        <v>17079.96</v>
      </c>
      <c r="G11" s="22">
        <v>20559808.93</v>
      </c>
      <c r="H11" s="22">
        <v>57928.72</v>
      </c>
      <c r="I11" s="22">
        <v>9030.24</v>
      </c>
      <c r="J11" s="22">
        <v>4122.0599999999995</v>
      </c>
      <c r="K11" s="22">
        <v>3952065.52</v>
      </c>
      <c r="L11" s="22">
        <v>41303.61</v>
      </c>
      <c r="M11" s="22">
        <v>10422.34</v>
      </c>
      <c r="N11" s="22">
        <v>476988.65</v>
      </c>
      <c r="O11" s="22">
        <v>6261559.1200000001</v>
      </c>
      <c r="P11" s="22">
        <v>76584.44</v>
      </c>
      <c r="Q11" s="22">
        <v>30987.68</v>
      </c>
      <c r="R11" s="22">
        <v>8342.93</v>
      </c>
      <c r="S11" s="22">
        <v>4509699.26</v>
      </c>
      <c r="T11" s="22">
        <v>68185.850000000006</v>
      </c>
      <c r="U11" s="22">
        <v>10620.25</v>
      </c>
      <c r="V11" s="22">
        <v>27109.940000000002</v>
      </c>
      <c r="W11" s="22">
        <v>5636906.2300000004</v>
      </c>
      <c r="X11" s="22">
        <v>10865.64</v>
      </c>
      <c r="Y11" s="22">
        <v>105673.02</v>
      </c>
      <c r="Z11" s="23">
        <f t="shared" ref="Z11" si="2">+Z12+Z13+Z14+Z15+Z34+Z35</f>
        <v>45792066.359999999</v>
      </c>
    </row>
    <row r="12" spans="1:28" s="3" customFormat="1" ht="25" customHeight="1">
      <c r="A12" s="13"/>
      <c r="B12" s="39" t="s">
        <v>52</v>
      </c>
      <c r="C12" s="38"/>
      <c r="D12" s="36">
        <v>3546.78</v>
      </c>
      <c r="E12" s="36">
        <v>3546.78</v>
      </c>
      <c r="F12" s="36">
        <v>10640.34</v>
      </c>
      <c r="G12" s="36">
        <v>3546.78</v>
      </c>
      <c r="H12" s="36">
        <v>3547.1</v>
      </c>
      <c r="I12" s="36">
        <v>3432.39</v>
      </c>
      <c r="J12" s="36">
        <v>3432.39</v>
      </c>
      <c r="K12" s="36">
        <v>10297.17</v>
      </c>
      <c r="L12" s="36">
        <v>3432.39</v>
      </c>
      <c r="M12" s="36">
        <v>3432.39</v>
      </c>
      <c r="N12" s="36">
        <v>12049.73</v>
      </c>
      <c r="O12" s="36">
        <v>10707.24</v>
      </c>
      <c r="P12" s="36">
        <v>3569.08</v>
      </c>
      <c r="Q12" s="36">
        <v>3569.08</v>
      </c>
      <c r="R12" s="36">
        <v>3569.08</v>
      </c>
      <c r="S12" s="36">
        <v>3569.08</v>
      </c>
      <c r="T12" s="36">
        <v>10707.24</v>
      </c>
      <c r="U12" s="36">
        <v>3569.08</v>
      </c>
      <c r="V12" s="36">
        <v>3569.08</v>
      </c>
      <c r="W12" s="36">
        <v>3569.08</v>
      </c>
      <c r="X12" s="36">
        <v>3569.08</v>
      </c>
      <c r="Y12" s="36">
        <v>10707.24</v>
      </c>
      <c r="Z12" s="38">
        <f>SUM($D12:Y12)</f>
        <v>121578.60000000002</v>
      </c>
    </row>
    <row r="13" spans="1:28" s="3" customFormat="1" ht="25" customHeight="1">
      <c r="A13" s="13"/>
      <c r="B13" s="39" t="s">
        <v>51</v>
      </c>
      <c r="C13" s="38"/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1910491.2200000002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165.54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8">
        <f>SUM($D13:Y13)</f>
        <v>1910656.7600000002</v>
      </c>
    </row>
    <row r="14" spans="1:28" s="3" customFormat="1" ht="25" customHeight="1">
      <c r="A14" s="13"/>
      <c r="B14" s="39" t="s">
        <v>50</v>
      </c>
      <c r="C14" s="38"/>
      <c r="D14" s="36">
        <v>2842</v>
      </c>
      <c r="E14" s="36">
        <v>3482.5</v>
      </c>
      <c r="F14" s="36">
        <v>3475.5</v>
      </c>
      <c r="G14" s="36">
        <v>3475.5</v>
      </c>
      <c r="H14" s="36">
        <v>7938</v>
      </c>
      <c r="I14" s="36">
        <v>3850</v>
      </c>
      <c r="J14" s="36">
        <v>0</v>
      </c>
      <c r="K14" s="36">
        <v>0</v>
      </c>
      <c r="L14" s="36">
        <v>20356</v>
      </c>
      <c r="M14" s="36">
        <v>4354</v>
      </c>
      <c r="N14" s="36">
        <v>209898.5</v>
      </c>
      <c r="O14" s="36">
        <v>4515</v>
      </c>
      <c r="P14" s="36">
        <v>3825.5</v>
      </c>
      <c r="Q14" s="36">
        <v>9310</v>
      </c>
      <c r="R14" s="36">
        <v>4424</v>
      </c>
      <c r="S14" s="36">
        <v>3755.5</v>
      </c>
      <c r="T14" s="36">
        <v>3923.5</v>
      </c>
      <c r="U14" s="36">
        <v>3087</v>
      </c>
      <c r="V14" s="36">
        <v>8190</v>
      </c>
      <c r="W14" s="36">
        <v>3664.5</v>
      </c>
      <c r="X14" s="36">
        <v>3808</v>
      </c>
      <c r="Y14" s="36">
        <v>1956.5</v>
      </c>
      <c r="Z14" s="38">
        <f>SUM($D14:Y14)</f>
        <v>310131.5</v>
      </c>
    </row>
    <row r="15" spans="1:28" s="3" customFormat="1" ht="25" customHeight="1">
      <c r="A15" s="13"/>
      <c r="B15" s="39" t="s">
        <v>49</v>
      </c>
      <c r="C15" s="38"/>
      <c r="D15" s="36">
        <v>1860917.42</v>
      </c>
      <c r="E15" s="36">
        <v>42446.49</v>
      </c>
      <c r="F15" s="36">
        <v>2964.12</v>
      </c>
      <c r="G15" s="36">
        <v>91003.819999999992</v>
      </c>
      <c r="H15" s="36">
        <v>46443.62</v>
      </c>
      <c r="I15" s="36">
        <v>1747.85</v>
      </c>
      <c r="J15" s="36">
        <v>689.67</v>
      </c>
      <c r="K15" s="36">
        <v>31277.13</v>
      </c>
      <c r="L15" s="36">
        <v>17515.219999999998</v>
      </c>
      <c r="M15" s="36">
        <v>2635.95</v>
      </c>
      <c r="N15" s="36">
        <v>255040.41999999998</v>
      </c>
      <c r="O15" s="36">
        <v>246336.88</v>
      </c>
      <c r="P15" s="36">
        <v>69189.86</v>
      </c>
      <c r="Q15" s="36">
        <v>18108.599999999999</v>
      </c>
      <c r="R15" s="36">
        <v>349.85</v>
      </c>
      <c r="S15" s="36">
        <v>2374.6800000000003</v>
      </c>
      <c r="T15" s="36">
        <v>53389.57</v>
      </c>
      <c r="U15" s="36">
        <v>3964.17</v>
      </c>
      <c r="V15" s="36">
        <v>15350.86</v>
      </c>
      <c r="W15" s="36">
        <v>129672.65000000001</v>
      </c>
      <c r="X15" s="36">
        <v>3488.56</v>
      </c>
      <c r="Y15" s="36">
        <v>93009.279999999999</v>
      </c>
      <c r="Z15" s="38">
        <f t="shared" ref="Z15" si="3">SUM(Z16:Z33)</f>
        <v>2987916.6699999995</v>
      </c>
    </row>
    <row r="16" spans="1:28" s="3" customFormat="1" ht="25" customHeight="1">
      <c r="A16" s="71"/>
      <c r="B16" s="70" t="s">
        <v>48</v>
      </c>
      <c r="C16" s="68"/>
      <c r="D16" s="69">
        <v>294.45</v>
      </c>
      <c r="E16" s="69">
        <v>318.45999999999998</v>
      </c>
      <c r="F16" s="69">
        <v>298.70999999999998</v>
      </c>
      <c r="G16" s="69">
        <v>584.19000000000005</v>
      </c>
      <c r="H16" s="69">
        <v>698.75</v>
      </c>
      <c r="I16" s="69">
        <v>811.9</v>
      </c>
      <c r="J16" s="69">
        <v>689.67</v>
      </c>
      <c r="K16" s="69">
        <v>1042.8</v>
      </c>
      <c r="L16" s="69">
        <v>442.3</v>
      </c>
      <c r="M16" s="69">
        <v>413.02</v>
      </c>
      <c r="N16" s="69">
        <v>387.24</v>
      </c>
      <c r="O16" s="69">
        <v>428.88</v>
      </c>
      <c r="P16" s="69">
        <v>1234.3800000000001</v>
      </c>
      <c r="Q16" s="69">
        <v>301.60000000000002</v>
      </c>
      <c r="R16" s="69">
        <v>349.85</v>
      </c>
      <c r="S16" s="69">
        <v>384.24</v>
      </c>
      <c r="T16" s="69">
        <v>48.87</v>
      </c>
      <c r="U16" s="69">
        <v>1123.3599999999999</v>
      </c>
      <c r="V16" s="69">
        <v>540.61</v>
      </c>
      <c r="W16" s="69">
        <v>691.75</v>
      </c>
      <c r="X16" s="69">
        <v>983.96</v>
      </c>
      <c r="Y16" s="69">
        <v>412.17</v>
      </c>
      <c r="Z16" s="68">
        <f>SUM($D16:Y16)</f>
        <v>12481.160000000002</v>
      </c>
    </row>
    <row r="17" spans="1:26" s="3" customFormat="1" ht="25" customHeight="1">
      <c r="A17" s="71"/>
      <c r="B17" s="70" t="s">
        <v>47</v>
      </c>
      <c r="C17" s="68"/>
      <c r="D17" s="69">
        <v>2429.4</v>
      </c>
      <c r="E17" s="69">
        <v>330</v>
      </c>
      <c r="F17" s="69">
        <v>2665.41</v>
      </c>
      <c r="G17" s="69">
        <v>2946.93</v>
      </c>
      <c r="H17" s="69">
        <v>43944.87</v>
      </c>
      <c r="I17" s="69">
        <v>935.95</v>
      </c>
      <c r="J17" s="69">
        <v>0</v>
      </c>
      <c r="K17" s="69">
        <v>526.15000000000146</v>
      </c>
      <c r="L17" s="69">
        <v>7964.5399999999991</v>
      </c>
      <c r="M17" s="69">
        <v>2222.9299999999998</v>
      </c>
      <c r="N17" s="69">
        <v>13227.37</v>
      </c>
      <c r="O17" s="69">
        <v>170921.78</v>
      </c>
      <c r="P17" s="69">
        <v>67955.48</v>
      </c>
      <c r="Q17" s="69">
        <v>1224</v>
      </c>
      <c r="R17" s="69">
        <v>0</v>
      </c>
      <c r="S17" s="69">
        <v>1990.44</v>
      </c>
      <c r="T17" s="69">
        <v>0</v>
      </c>
      <c r="U17" s="69">
        <v>1538.53</v>
      </c>
      <c r="V17" s="69">
        <v>1200.9699999999993</v>
      </c>
      <c r="W17" s="69">
        <v>1155.32</v>
      </c>
      <c r="X17" s="69">
        <v>2498</v>
      </c>
      <c r="Y17" s="69">
        <v>1224</v>
      </c>
      <c r="Z17" s="68">
        <f>SUM($D17:Y17)</f>
        <v>326902.07</v>
      </c>
    </row>
    <row r="18" spans="1:26" s="3" customFormat="1" ht="25" customHeight="1">
      <c r="A18" s="71"/>
      <c r="B18" s="70" t="s">
        <v>46</v>
      </c>
      <c r="C18" s="68"/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8">
        <f>SUM($D18:Y18)</f>
        <v>0</v>
      </c>
    </row>
    <row r="19" spans="1:26" s="3" customFormat="1" ht="25" customHeight="1">
      <c r="A19" s="71"/>
      <c r="B19" s="70" t="s">
        <v>45</v>
      </c>
      <c r="C19" s="68"/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  <c r="T19" s="69">
        <v>0</v>
      </c>
      <c r="U19" s="69">
        <v>0</v>
      </c>
      <c r="V19" s="69">
        <v>0</v>
      </c>
      <c r="W19" s="69">
        <v>0</v>
      </c>
      <c r="X19" s="69">
        <v>0</v>
      </c>
      <c r="Y19" s="69">
        <v>0</v>
      </c>
      <c r="Z19" s="68">
        <f>SUM($D19:Y19)</f>
        <v>0</v>
      </c>
    </row>
    <row r="20" spans="1:26" s="3" customFormat="1" ht="25" customHeight="1">
      <c r="A20" s="71"/>
      <c r="B20" s="70" t="s">
        <v>44</v>
      </c>
      <c r="C20" s="68"/>
      <c r="D20" s="69">
        <v>1858193.5699999998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0</v>
      </c>
      <c r="W20" s="69">
        <v>0</v>
      </c>
      <c r="X20" s="69">
        <v>0</v>
      </c>
      <c r="Y20" s="69">
        <v>0</v>
      </c>
      <c r="Z20" s="68">
        <f>SUM($D20:Y20)</f>
        <v>1858193.5699999998</v>
      </c>
    </row>
    <row r="21" spans="1:26" s="3" customFormat="1" ht="25" customHeight="1">
      <c r="A21" s="71"/>
      <c r="B21" s="70" t="s">
        <v>43</v>
      </c>
      <c r="C21" s="68"/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69">
        <v>0</v>
      </c>
      <c r="U21" s="69">
        <v>0</v>
      </c>
      <c r="V21" s="69">
        <v>13515.68</v>
      </c>
      <c r="W21" s="69">
        <v>0</v>
      </c>
      <c r="X21" s="69">
        <v>0</v>
      </c>
      <c r="Y21" s="69">
        <v>0</v>
      </c>
      <c r="Z21" s="68">
        <f>SUM($D21:Y21)</f>
        <v>13515.68</v>
      </c>
    </row>
    <row r="22" spans="1:26" s="3" customFormat="1" ht="25" customHeight="1">
      <c r="A22" s="71"/>
      <c r="B22" s="70" t="s">
        <v>42</v>
      </c>
      <c r="C22" s="68"/>
      <c r="D22" s="69">
        <v>0</v>
      </c>
      <c r="E22" s="69">
        <v>41792.75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9108.3799999999992</v>
      </c>
      <c r="M22" s="69">
        <v>0</v>
      </c>
      <c r="N22" s="69">
        <v>19096.509999999998</v>
      </c>
      <c r="O22" s="69">
        <v>0</v>
      </c>
      <c r="P22" s="69">
        <v>0</v>
      </c>
      <c r="Q22" s="69">
        <v>16583</v>
      </c>
      <c r="R22" s="69">
        <v>0</v>
      </c>
      <c r="S22" s="69">
        <v>0</v>
      </c>
      <c r="T22" s="69">
        <v>0</v>
      </c>
      <c r="U22" s="69">
        <v>0</v>
      </c>
      <c r="V22" s="69">
        <v>0</v>
      </c>
      <c r="W22" s="69">
        <v>0</v>
      </c>
      <c r="X22" s="69">
        <v>0</v>
      </c>
      <c r="Y22" s="69">
        <v>19593.91</v>
      </c>
      <c r="Z22" s="68">
        <f>SUM($D22:Y22)</f>
        <v>106174.55</v>
      </c>
    </row>
    <row r="23" spans="1:26" s="3" customFormat="1" ht="25" customHeight="1">
      <c r="A23" s="71"/>
      <c r="B23" s="70" t="s">
        <v>41</v>
      </c>
      <c r="C23" s="68"/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  <c r="Y23" s="69">
        <v>0</v>
      </c>
      <c r="Z23" s="68">
        <f>SUM($D23:Y23)</f>
        <v>0</v>
      </c>
    </row>
    <row r="24" spans="1:26" s="3" customFormat="1" ht="25" customHeight="1">
      <c r="A24" s="71"/>
      <c r="B24" s="70" t="s">
        <v>40</v>
      </c>
      <c r="C24" s="68"/>
      <c r="D24" s="69">
        <v>0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0</v>
      </c>
      <c r="K24" s="69">
        <v>28592.57</v>
      </c>
      <c r="L24" s="69">
        <v>0</v>
      </c>
      <c r="M24" s="69">
        <v>0</v>
      </c>
      <c r="N24" s="69">
        <v>34259.21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1302.28</v>
      </c>
      <c r="V24" s="69">
        <v>0</v>
      </c>
      <c r="W24" s="69">
        <v>0</v>
      </c>
      <c r="X24" s="69">
        <v>0</v>
      </c>
      <c r="Y24" s="69">
        <v>0</v>
      </c>
      <c r="Z24" s="68">
        <f>SUM($D24:Y24)</f>
        <v>64154.06</v>
      </c>
    </row>
    <row r="25" spans="1:26" s="3" customFormat="1" ht="25" customHeight="1">
      <c r="A25" s="71"/>
      <c r="B25" s="70" t="s">
        <v>39</v>
      </c>
      <c r="C25" s="68"/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</v>
      </c>
      <c r="K25" s="69">
        <v>0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0</v>
      </c>
      <c r="W25" s="69">
        <v>0</v>
      </c>
      <c r="X25" s="69">
        <v>0</v>
      </c>
      <c r="Y25" s="69">
        <v>0</v>
      </c>
      <c r="Z25" s="68">
        <f>SUM($D25:Y25)</f>
        <v>0</v>
      </c>
    </row>
    <row r="26" spans="1:26" s="3" customFormat="1" ht="25" customHeight="1">
      <c r="A26" s="71"/>
      <c r="B26" s="70" t="s">
        <v>38</v>
      </c>
      <c r="C26" s="68"/>
      <c r="D26" s="69">
        <v>0</v>
      </c>
      <c r="E26" s="69">
        <v>0</v>
      </c>
      <c r="F26" s="69">
        <v>0</v>
      </c>
      <c r="G26" s="69">
        <v>87472.7</v>
      </c>
      <c r="H26" s="69">
        <v>0</v>
      </c>
      <c r="I26" s="69">
        <v>0</v>
      </c>
      <c r="J26" s="69">
        <v>0</v>
      </c>
      <c r="K26" s="69">
        <v>0</v>
      </c>
      <c r="L26" s="69">
        <v>0</v>
      </c>
      <c r="M26" s="69">
        <v>0</v>
      </c>
      <c r="N26" s="69">
        <v>188035.4</v>
      </c>
      <c r="O26" s="69">
        <v>74918.200000000012</v>
      </c>
      <c r="P26" s="69">
        <v>0</v>
      </c>
      <c r="Q26" s="69">
        <v>0</v>
      </c>
      <c r="R26" s="69">
        <v>0</v>
      </c>
      <c r="S26" s="69">
        <v>0</v>
      </c>
      <c r="T26" s="69">
        <v>53340.7</v>
      </c>
      <c r="U26" s="69">
        <v>0</v>
      </c>
      <c r="V26" s="69">
        <v>0</v>
      </c>
      <c r="W26" s="69">
        <v>0</v>
      </c>
      <c r="X26" s="69">
        <v>0</v>
      </c>
      <c r="Y26" s="69">
        <v>71661.8</v>
      </c>
      <c r="Z26" s="68">
        <f>SUM($D26:Y26)</f>
        <v>475428.8</v>
      </c>
    </row>
    <row r="27" spans="1:26" s="3" customFormat="1" ht="25" customHeight="1">
      <c r="A27" s="71"/>
      <c r="B27" s="70" t="s">
        <v>37</v>
      </c>
      <c r="C27" s="68"/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  <c r="T27" s="69">
        <v>0</v>
      </c>
      <c r="U27" s="69">
        <v>0</v>
      </c>
      <c r="V27" s="69">
        <v>0</v>
      </c>
      <c r="W27" s="69">
        <v>0</v>
      </c>
      <c r="X27" s="69">
        <v>0</v>
      </c>
      <c r="Y27" s="69">
        <v>117.4</v>
      </c>
      <c r="Z27" s="68">
        <f>SUM($D27:Y27)</f>
        <v>117.4</v>
      </c>
    </row>
    <row r="28" spans="1:26" s="3" customFormat="1" ht="25" customHeight="1">
      <c r="A28" s="71"/>
      <c r="B28" s="70" t="s">
        <v>36</v>
      </c>
      <c r="C28" s="68"/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0</v>
      </c>
      <c r="M28" s="69">
        <v>0</v>
      </c>
      <c r="N28" s="69">
        <v>34.69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69">
        <v>0</v>
      </c>
      <c r="U28" s="69">
        <v>0</v>
      </c>
      <c r="V28" s="69">
        <v>0</v>
      </c>
      <c r="W28" s="69">
        <v>0</v>
      </c>
      <c r="X28" s="69">
        <v>6.6</v>
      </c>
      <c r="Y28" s="69">
        <v>0</v>
      </c>
      <c r="Z28" s="68">
        <f>SUM($D28:Y28)</f>
        <v>41.29</v>
      </c>
    </row>
    <row r="29" spans="1:26" s="3" customFormat="1" ht="25" customHeight="1">
      <c r="A29" s="71"/>
      <c r="B29" s="70" t="s">
        <v>35</v>
      </c>
      <c r="C29" s="68"/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0</v>
      </c>
      <c r="W29" s="69">
        <v>0</v>
      </c>
      <c r="X29" s="69">
        <v>0</v>
      </c>
      <c r="Y29" s="69">
        <v>0</v>
      </c>
      <c r="Z29" s="68">
        <f>SUM($D29:Y29)</f>
        <v>0</v>
      </c>
    </row>
    <row r="30" spans="1:26" s="3" customFormat="1" ht="25" customHeight="1">
      <c r="A30" s="71"/>
      <c r="B30" s="70" t="s">
        <v>34</v>
      </c>
      <c r="C30" s="68"/>
      <c r="D30" s="69">
        <v>0</v>
      </c>
      <c r="E30" s="69">
        <v>5.28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69">
        <v>0</v>
      </c>
      <c r="W30" s="69">
        <v>0</v>
      </c>
      <c r="X30" s="69">
        <v>0</v>
      </c>
      <c r="Y30" s="69">
        <v>0</v>
      </c>
      <c r="Z30" s="68">
        <f>SUM($D30:Y30)</f>
        <v>5.28</v>
      </c>
    </row>
    <row r="31" spans="1:26" s="3" customFormat="1" ht="25" customHeight="1">
      <c r="A31" s="71"/>
      <c r="B31" s="70" t="s">
        <v>33</v>
      </c>
      <c r="C31" s="68"/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v>0</v>
      </c>
      <c r="W31" s="69">
        <v>127825.58</v>
      </c>
      <c r="X31" s="69">
        <v>0</v>
      </c>
      <c r="Y31" s="69">
        <v>0</v>
      </c>
      <c r="Z31" s="68">
        <f>SUM($D31:Y31)</f>
        <v>127825.58</v>
      </c>
    </row>
    <row r="32" spans="1:26" s="3" customFormat="1" ht="25" customHeight="1">
      <c r="A32" s="71"/>
      <c r="B32" s="70" t="s">
        <v>32</v>
      </c>
      <c r="C32" s="68"/>
      <c r="D32" s="69">
        <v>0</v>
      </c>
      <c r="E32" s="69">
        <v>0</v>
      </c>
      <c r="F32" s="69">
        <v>0</v>
      </c>
      <c r="G32" s="69">
        <v>0</v>
      </c>
      <c r="H32" s="69">
        <v>1800</v>
      </c>
      <c r="I32" s="69">
        <v>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68.02</v>
      </c>
      <c r="P32" s="69">
        <v>0</v>
      </c>
      <c r="Q32" s="69">
        <v>0</v>
      </c>
      <c r="R32" s="69">
        <v>0</v>
      </c>
      <c r="S32" s="69">
        <v>0</v>
      </c>
      <c r="T32" s="69">
        <v>0</v>
      </c>
      <c r="U32" s="69">
        <v>0</v>
      </c>
      <c r="V32" s="69">
        <v>93.6</v>
      </c>
      <c r="W32" s="69">
        <v>0</v>
      </c>
      <c r="X32" s="69">
        <v>0</v>
      </c>
      <c r="Y32" s="69">
        <v>0</v>
      </c>
      <c r="Z32" s="68">
        <f>SUM($D32:Y32)</f>
        <v>1961.62</v>
      </c>
    </row>
    <row r="33" spans="1:26" s="3" customFormat="1" ht="25" customHeight="1">
      <c r="A33" s="71"/>
      <c r="B33" s="70" t="s">
        <v>31</v>
      </c>
      <c r="C33" s="68"/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1115.6099999999999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0</v>
      </c>
      <c r="X33" s="69">
        <v>0</v>
      </c>
      <c r="Y33" s="69">
        <v>0</v>
      </c>
      <c r="Z33" s="68">
        <f>SUM($D33:Y33)</f>
        <v>1115.6099999999999</v>
      </c>
    </row>
    <row r="34" spans="1:26" s="3" customFormat="1" ht="25" customHeight="1">
      <c r="A34" s="13"/>
      <c r="B34" s="39" t="s">
        <v>30</v>
      </c>
      <c r="C34" s="38"/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8">
        <f>SUM($D34:Y34)</f>
        <v>0</v>
      </c>
    </row>
    <row r="35" spans="1:26" s="3" customFormat="1" ht="25" customHeight="1" thickBot="1">
      <c r="A35" s="13"/>
      <c r="B35" s="35" t="s">
        <v>29</v>
      </c>
      <c r="C35" s="34"/>
      <c r="D35" s="32">
        <v>2000000</v>
      </c>
      <c r="E35" s="32">
        <v>0</v>
      </c>
      <c r="F35" s="32">
        <v>0</v>
      </c>
      <c r="G35" s="32">
        <v>20461782.829999998</v>
      </c>
      <c r="H35" s="32">
        <v>0</v>
      </c>
      <c r="I35" s="32">
        <v>0</v>
      </c>
      <c r="J35" s="32">
        <v>0</v>
      </c>
      <c r="K35" s="32">
        <v>2000000</v>
      </c>
      <c r="L35" s="32">
        <v>0</v>
      </c>
      <c r="M35" s="32">
        <v>0</v>
      </c>
      <c r="N35" s="32">
        <v>0</v>
      </c>
      <c r="O35" s="32">
        <v>6000000</v>
      </c>
      <c r="P35" s="32">
        <v>0</v>
      </c>
      <c r="Q35" s="32">
        <v>0</v>
      </c>
      <c r="R35" s="32">
        <v>0</v>
      </c>
      <c r="S35" s="32">
        <v>4500000</v>
      </c>
      <c r="T35" s="32">
        <v>0</v>
      </c>
      <c r="U35" s="32">
        <v>0</v>
      </c>
      <c r="V35" s="32">
        <v>0</v>
      </c>
      <c r="W35" s="32">
        <v>5500000</v>
      </c>
      <c r="X35" s="32">
        <v>0</v>
      </c>
      <c r="Y35" s="32">
        <v>0</v>
      </c>
      <c r="Z35" s="34">
        <f>SUM($D35:Y35)</f>
        <v>40461782.829999998</v>
      </c>
    </row>
    <row r="36" spans="1:26" s="64" customFormat="1" ht="25" customHeight="1" thickBot="1">
      <c r="A36" s="67"/>
      <c r="B36" s="66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</row>
    <row r="37" spans="1:26" s="3" customFormat="1" ht="25" customHeight="1" thickBot="1">
      <c r="A37" s="13"/>
      <c r="B37" s="63" t="s">
        <v>62</v>
      </c>
      <c r="C37" s="92">
        <v>0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1">
        <v>0</v>
      </c>
      <c r="Z37" s="62">
        <v>0</v>
      </c>
    </row>
    <row r="38" spans="1:26" s="2" customFormat="1" ht="25" customHeight="1" thickBot="1">
      <c r="A38" s="25"/>
      <c r="B38" s="60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s="2" customFormat="1" ht="25" customHeight="1" thickBot="1">
      <c r="A39" s="25"/>
      <c r="B39" s="31" t="s">
        <v>4</v>
      </c>
      <c r="C39" s="30"/>
      <c r="D39" s="29">
        <v>1704326.1600000001</v>
      </c>
      <c r="E39" s="29">
        <v>948071.43</v>
      </c>
      <c r="F39" s="29">
        <v>583118.83999999985</v>
      </c>
      <c r="G39" s="29">
        <v>584018.02</v>
      </c>
      <c r="H39" s="29">
        <v>13292353.85</v>
      </c>
      <c r="I39" s="29">
        <v>2514763.9800000004</v>
      </c>
      <c r="J39" s="29">
        <v>2059907.1400000001</v>
      </c>
      <c r="K39" s="29">
        <v>1996147.5899999999</v>
      </c>
      <c r="L39" s="29">
        <v>3481084.2699999996</v>
      </c>
      <c r="M39" s="29">
        <v>50771.409999999938</v>
      </c>
      <c r="N39" s="29">
        <v>39522.39</v>
      </c>
      <c r="O39" s="29">
        <v>129962.42</v>
      </c>
      <c r="P39" s="29">
        <v>6125323.1200000001</v>
      </c>
      <c r="Q39" s="29">
        <v>67432.97</v>
      </c>
      <c r="R39" s="29">
        <v>142902.27000000002</v>
      </c>
      <c r="S39" s="29">
        <v>182006.56</v>
      </c>
      <c r="T39" s="29">
        <v>2576922.7799999998</v>
      </c>
      <c r="U39" s="29">
        <v>162218.4</v>
      </c>
      <c r="V39" s="29">
        <v>1544.02</v>
      </c>
      <c r="W39" s="29">
        <v>270655.34000000003</v>
      </c>
      <c r="X39" s="29">
        <v>5876926.1600000011</v>
      </c>
      <c r="Y39" s="29">
        <v>1688444.44</v>
      </c>
      <c r="Z39" s="30">
        <f t="shared" ref="Z39" si="4">+Z41+Z45+Z48+Z52</f>
        <v>44478423.559999995</v>
      </c>
    </row>
    <row r="40" spans="1:26" s="10" customFormat="1" ht="25" customHeight="1" thickBot="1">
      <c r="A40" s="41"/>
      <c r="B40" s="40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s="2" customFormat="1" ht="25" customHeight="1">
      <c r="A41" s="25"/>
      <c r="B41" s="24" t="s">
        <v>28</v>
      </c>
      <c r="C41" s="23"/>
      <c r="D41" s="22">
        <v>1651836.85</v>
      </c>
      <c r="E41" s="22">
        <v>23398.81</v>
      </c>
      <c r="F41" s="22">
        <v>27817.26</v>
      </c>
      <c r="G41" s="22">
        <v>291306.95</v>
      </c>
      <c r="H41" s="22">
        <v>2029170.29</v>
      </c>
      <c r="I41" s="22">
        <v>61263.38</v>
      </c>
      <c r="J41" s="22">
        <v>19944.89</v>
      </c>
      <c r="K41" s="22">
        <v>23411.67</v>
      </c>
      <c r="L41" s="22">
        <v>3233946.76</v>
      </c>
      <c r="M41" s="22">
        <v>458028.47</v>
      </c>
      <c r="N41" s="22">
        <v>11227.06</v>
      </c>
      <c r="O41" s="22">
        <v>16316.39</v>
      </c>
      <c r="P41" s="22">
        <v>4077707.52</v>
      </c>
      <c r="Q41" s="22">
        <v>3684.64</v>
      </c>
      <c r="R41" s="22">
        <v>68998.38</v>
      </c>
      <c r="S41" s="22">
        <v>6344.4</v>
      </c>
      <c r="T41" s="22">
        <v>1000</v>
      </c>
      <c r="U41" s="22">
        <v>45504.43</v>
      </c>
      <c r="V41" s="22">
        <v>0</v>
      </c>
      <c r="W41" s="22">
        <v>185725.29</v>
      </c>
      <c r="X41" s="22">
        <v>5848606.4100000001</v>
      </c>
      <c r="Y41" s="22">
        <v>100863.7</v>
      </c>
      <c r="Z41" s="23">
        <f t="shared" ref="Z41" si="5">SUM(Z42:Z44)</f>
        <v>18186103.550000001</v>
      </c>
    </row>
    <row r="42" spans="1:26" s="3" customFormat="1" ht="25" customHeight="1">
      <c r="A42" s="13"/>
      <c r="B42" s="21" t="s">
        <v>27</v>
      </c>
      <c r="C42" s="20"/>
      <c r="D42" s="19">
        <v>244923.96</v>
      </c>
      <c r="E42" s="19">
        <v>23398.81</v>
      </c>
      <c r="F42" s="19">
        <v>9909.98</v>
      </c>
      <c r="G42" s="19">
        <v>0</v>
      </c>
      <c r="H42" s="19">
        <v>728115.35</v>
      </c>
      <c r="I42" s="19">
        <v>24497.41</v>
      </c>
      <c r="J42" s="19">
        <v>19924.89</v>
      </c>
      <c r="K42" s="19">
        <v>22797.42</v>
      </c>
      <c r="L42" s="19">
        <v>3233946.76</v>
      </c>
      <c r="M42" s="19">
        <v>100733.05</v>
      </c>
      <c r="N42" s="19">
        <v>8449.06</v>
      </c>
      <c r="O42" s="19">
        <v>16316.39</v>
      </c>
      <c r="P42" s="19">
        <v>1365.58</v>
      </c>
      <c r="Q42" s="19">
        <v>3684.64</v>
      </c>
      <c r="R42" s="19">
        <v>68998.38</v>
      </c>
      <c r="S42" s="19">
        <v>6344.4</v>
      </c>
      <c r="T42" s="19">
        <v>1000</v>
      </c>
      <c r="U42" s="19">
        <v>15154.88</v>
      </c>
      <c r="V42" s="19">
        <v>0</v>
      </c>
      <c r="W42" s="19">
        <v>185725.29</v>
      </c>
      <c r="X42" s="19">
        <v>5671870.0199999996</v>
      </c>
      <c r="Y42" s="19">
        <v>11477.65</v>
      </c>
      <c r="Z42" s="20">
        <f>SUM($D42:Y42)</f>
        <v>10398633.92</v>
      </c>
    </row>
    <row r="43" spans="1:26" s="3" customFormat="1" ht="25" customHeight="1">
      <c r="A43" s="13"/>
      <c r="B43" s="21" t="s">
        <v>26</v>
      </c>
      <c r="C43" s="20"/>
      <c r="D43" s="19">
        <v>6935.31</v>
      </c>
      <c r="E43" s="19">
        <v>0</v>
      </c>
      <c r="F43" s="19">
        <v>0</v>
      </c>
      <c r="G43" s="19">
        <v>0</v>
      </c>
      <c r="H43" s="19">
        <v>29198.74</v>
      </c>
      <c r="I43" s="19">
        <v>26015.09</v>
      </c>
      <c r="J43" s="19">
        <v>0</v>
      </c>
      <c r="K43" s="19">
        <v>614.25</v>
      </c>
      <c r="L43" s="19">
        <v>0</v>
      </c>
      <c r="M43" s="19">
        <v>6482.01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46472.74</v>
      </c>
      <c r="Y43" s="19">
        <v>67331.13</v>
      </c>
      <c r="Z43" s="20">
        <f>SUM($D43:Y43)</f>
        <v>183049.27</v>
      </c>
    </row>
    <row r="44" spans="1:26" s="3" customFormat="1" ht="25" customHeight="1">
      <c r="A44" s="13"/>
      <c r="B44" s="21" t="s">
        <v>25</v>
      </c>
      <c r="C44" s="20"/>
      <c r="D44" s="19">
        <v>1399977.58</v>
      </c>
      <c r="E44" s="19">
        <v>0</v>
      </c>
      <c r="F44" s="19">
        <v>17907.28</v>
      </c>
      <c r="G44" s="19">
        <v>291306.95</v>
      </c>
      <c r="H44" s="19">
        <v>1271856.2</v>
      </c>
      <c r="I44" s="19">
        <v>10750.88</v>
      </c>
      <c r="J44" s="19">
        <v>20</v>
      </c>
      <c r="K44" s="19">
        <v>0</v>
      </c>
      <c r="L44" s="19">
        <v>0</v>
      </c>
      <c r="M44" s="19">
        <v>350813.41</v>
      </c>
      <c r="N44" s="19">
        <v>2778</v>
      </c>
      <c r="O44" s="19">
        <v>0</v>
      </c>
      <c r="P44" s="19">
        <v>4076341.94</v>
      </c>
      <c r="Q44" s="19">
        <v>0</v>
      </c>
      <c r="R44" s="19">
        <v>0</v>
      </c>
      <c r="S44" s="19">
        <v>0</v>
      </c>
      <c r="T44" s="19">
        <v>0</v>
      </c>
      <c r="U44" s="19">
        <v>30349.55</v>
      </c>
      <c r="V44" s="19">
        <v>0</v>
      </c>
      <c r="W44" s="19">
        <v>0</v>
      </c>
      <c r="X44" s="19">
        <v>130263.65</v>
      </c>
      <c r="Y44" s="19">
        <v>22054.92</v>
      </c>
      <c r="Z44" s="20">
        <f>SUM($D44:Y44)</f>
        <v>7604420.3600000003</v>
      </c>
    </row>
    <row r="45" spans="1:26" s="2" customFormat="1" ht="25" customHeight="1">
      <c r="A45" s="25"/>
      <c r="B45" s="56" t="s">
        <v>24</v>
      </c>
      <c r="C45" s="54"/>
      <c r="D45" s="55">
        <v>6627.72</v>
      </c>
      <c r="E45" s="55">
        <v>11524</v>
      </c>
      <c r="F45" s="55">
        <v>521334.06</v>
      </c>
      <c r="G45" s="55">
        <v>0</v>
      </c>
      <c r="H45" s="55">
        <v>25471.66</v>
      </c>
      <c r="I45" s="55">
        <v>20872.8</v>
      </c>
      <c r="J45" s="55">
        <v>31159.08</v>
      </c>
      <c r="K45" s="55">
        <v>63400.27</v>
      </c>
      <c r="L45" s="55">
        <v>21843.82</v>
      </c>
      <c r="M45" s="55">
        <v>-543961.64</v>
      </c>
      <c r="N45" s="55">
        <v>7685.83</v>
      </c>
      <c r="O45" s="55">
        <v>34329.68</v>
      </c>
      <c r="P45" s="55">
        <v>44235.040000000001</v>
      </c>
      <c r="Q45" s="55">
        <v>0</v>
      </c>
      <c r="R45" s="55">
        <v>7885.83</v>
      </c>
      <c r="S45" s="55">
        <v>-347.27</v>
      </c>
      <c r="T45" s="55">
        <v>135664.21</v>
      </c>
      <c r="U45" s="55">
        <v>12391.3</v>
      </c>
      <c r="V45" s="55">
        <v>0</v>
      </c>
      <c r="W45" s="55">
        <v>41200.76</v>
      </c>
      <c r="X45" s="55">
        <v>-6370.97</v>
      </c>
      <c r="Y45" s="55">
        <v>111332.34000000001</v>
      </c>
      <c r="Z45" s="54">
        <f t="shared" ref="Z45" si="6">SUM(Z46:Z47)</f>
        <v>546278.5199999999</v>
      </c>
    </row>
    <row r="46" spans="1:26" s="3" customFormat="1" ht="25" customHeight="1">
      <c r="A46" s="57"/>
      <c r="B46" s="39" t="s">
        <v>23</v>
      </c>
      <c r="C46" s="38"/>
      <c r="D46" s="36">
        <v>6627.72</v>
      </c>
      <c r="E46" s="36">
        <v>11503.65</v>
      </c>
      <c r="F46" s="36">
        <v>25991.52</v>
      </c>
      <c r="G46" s="36">
        <v>0</v>
      </c>
      <c r="H46" s="36">
        <v>15471.66</v>
      </c>
      <c r="I46" s="36">
        <v>20400</v>
      </c>
      <c r="J46" s="36">
        <v>31159.08</v>
      </c>
      <c r="K46" s="36">
        <v>63400.27</v>
      </c>
      <c r="L46" s="36">
        <v>27485.82</v>
      </c>
      <c r="M46" s="36">
        <v>8085.83</v>
      </c>
      <c r="N46" s="36">
        <v>7685.83</v>
      </c>
      <c r="O46" s="36">
        <v>31948.48</v>
      </c>
      <c r="P46" s="36">
        <v>0</v>
      </c>
      <c r="Q46" s="36">
        <v>0</v>
      </c>
      <c r="R46" s="36">
        <v>7885.83</v>
      </c>
      <c r="S46" s="36">
        <v>-640.79</v>
      </c>
      <c r="T46" s="36">
        <v>74080.289999999994</v>
      </c>
      <c r="U46" s="36">
        <v>12391.3</v>
      </c>
      <c r="V46" s="36">
        <v>0</v>
      </c>
      <c r="W46" s="36">
        <v>0</v>
      </c>
      <c r="X46" s="36">
        <v>0</v>
      </c>
      <c r="Y46" s="36">
        <v>0</v>
      </c>
      <c r="Z46" s="38">
        <f>SUM($D46:Y46)</f>
        <v>343476.48999999993</v>
      </c>
    </row>
    <row r="47" spans="1:26" s="3" customFormat="1" ht="25" customHeight="1">
      <c r="A47" s="13"/>
      <c r="B47" s="39" t="s">
        <v>22</v>
      </c>
      <c r="C47" s="38"/>
      <c r="D47" s="36">
        <v>0</v>
      </c>
      <c r="E47" s="36">
        <v>20.350000000000001</v>
      </c>
      <c r="F47" s="36">
        <v>495342.54</v>
      </c>
      <c r="G47" s="36">
        <v>0</v>
      </c>
      <c r="H47" s="36">
        <v>10000</v>
      </c>
      <c r="I47" s="36">
        <v>472.8</v>
      </c>
      <c r="J47" s="36">
        <v>0</v>
      </c>
      <c r="K47" s="36">
        <v>0</v>
      </c>
      <c r="L47" s="36">
        <v>-5642</v>
      </c>
      <c r="M47" s="36">
        <v>-552047.47</v>
      </c>
      <c r="N47" s="36">
        <v>0</v>
      </c>
      <c r="O47" s="36">
        <v>2381.1999999999998</v>
      </c>
      <c r="P47" s="36">
        <v>44235.040000000001</v>
      </c>
      <c r="Q47" s="36">
        <v>0</v>
      </c>
      <c r="R47" s="36">
        <v>0</v>
      </c>
      <c r="S47" s="36">
        <v>293.52</v>
      </c>
      <c r="T47" s="36">
        <v>61583.92</v>
      </c>
      <c r="U47" s="36">
        <v>0</v>
      </c>
      <c r="V47" s="36">
        <v>0</v>
      </c>
      <c r="W47" s="36">
        <v>41200.76</v>
      </c>
      <c r="X47" s="36">
        <v>-6370.97</v>
      </c>
      <c r="Y47" s="36">
        <v>111332.34000000001</v>
      </c>
      <c r="Z47" s="38">
        <f>SUM($D47:Y47)</f>
        <v>202802.02999999997</v>
      </c>
    </row>
    <row r="48" spans="1:26" s="2" customFormat="1" ht="25" customHeight="1">
      <c r="A48" s="25"/>
      <c r="B48" s="56" t="s">
        <v>21</v>
      </c>
      <c r="C48" s="54"/>
      <c r="D48" s="55">
        <v>14864.59</v>
      </c>
      <c r="E48" s="55">
        <v>900541.04</v>
      </c>
      <c r="F48" s="55">
        <v>1511.7</v>
      </c>
      <c r="G48" s="55">
        <v>0</v>
      </c>
      <c r="H48" s="55">
        <v>10861749.65</v>
      </c>
      <c r="I48" s="55">
        <v>2273176.16</v>
      </c>
      <c r="J48" s="55">
        <v>1541093.11</v>
      </c>
      <c r="K48" s="55">
        <v>1862559.73</v>
      </c>
      <c r="L48" s="55">
        <v>110694.6</v>
      </c>
      <c r="M48" s="55">
        <v>110585.78999999998</v>
      </c>
      <c r="N48" s="55">
        <v>5000</v>
      </c>
      <c r="O48" s="55">
        <v>10942.34</v>
      </c>
      <c r="P48" s="55">
        <v>1611056.97</v>
      </c>
      <c r="Q48" s="55">
        <v>61795.93</v>
      </c>
      <c r="R48" s="55">
        <v>0</v>
      </c>
      <c r="S48" s="55">
        <v>130455.31</v>
      </c>
      <c r="T48" s="55">
        <v>1416950.9</v>
      </c>
      <c r="U48" s="55">
        <v>53517.97</v>
      </c>
      <c r="V48" s="55">
        <v>0</v>
      </c>
      <c r="W48" s="55">
        <v>20852.440000000002</v>
      </c>
      <c r="X48" s="55">
        <v>4615.6899999999996</v>
      </c>
      <c r="Y48" s="55">
        <v>372156.59</v>
      </c>
      <c r="Z48" s="54">
        <f t="shared" ref="Z48" si="7">SUM(Z49:Z51)</f>
        <v>21364120.509999994</v>
      </c>
    </row>
    <row r="49" spans="1:27" s="3" customFormat="1" ht="25" customHeight="1">
      <c r="A49" s="13"/>
      <c r="B49" s="21" t="s">
        <v>20</v>
      </c>
      <c r="C49" s="20"/>
      <c r="D49" s="19">
        <v>0</v>
      </c>
      <c r="E49" s="19">
        <v>6102.0100000000093</v>
      </c>
      <c r="F49" s="19">
        <v>1511.7</v>
      </c>
      <c r="G49" s="19">
        <v>0</v>
      </c>
      <c r="H49" s="19">
        <v>0</v>
      </c>
      <c r="I49" s="19">
        <v>551.29000000003725</v>
      </c>
      <c r="J49" s="19">
        <v>0</v>
      </c>
      <c r="K49" s="19">
        <v>1417</v>
      </c>
      <c r="L49" s="19">
        <v>0</v>
      </c>
      <c r="M49" s="19">
        <v>14550.299999999996</v>
      </c>
      <c r="N49" s="19">
        <v>5000</v>
      </c>
      <c r="O49" s="19">
        <v>10942.34</v>
      </c>
      <c r="P49" s="19">
        <v>0</v>
      </c>
      <c r="Q49" s="19">
        <v>6099.93</v>
      </c>
      <c r="R49" s="19">
        <v>0</v>
      </c>
      <c r="S49" s="19">
        <v>2455</v>
      </c>
      <c r="T49" s="19">
        <v>3995</v>
      </c>
      <c r="U49" s="19">
        <v>0</v>
      </c>
      <c r="V49" s="19">
        <v>0</v>
      </c>
      <c r="W49" s="19">
        <v>333.72</v>
      </c>
      <c r="X49" s="19">
        <v>4615.6899999999996</v>
      </c>
      <c r="Y49" s="19">
        <v>9875.5900000000256</v>
      </c>
      <c r="Z49" s="20">
        <f>SUM($D49:Y49)</f>
        <v>67449.570000000065</v>
      </c>
    </row>
    <row r="50" spans="1:27" s="3" customFormat="1" ht="25" customHeight="1">
      <c r="A50" s="13"/>
      <c r="B50" s="21" t="s">
        <v>19</v>
      </c>
      <c r="C50" s="20"/>
      <c r="D50" s="19">
        <v>14864.59</v>
      </c>
      <c r="E50" s="19">
        <v>894439.03</v>
      </c>
      <c r="F50" s="19">
        <v>0</v>
      </c>
      <c r="G50" s="19">
        <v>0</v>
      </c>
      <c r="H50" s="19">
        <v>10861749.65</v>
      </c>
      <c r="I50" s="19">
        <v>2272624.87</v>
      </c>
      <c r="J50" s="19">
        <v>1404137.06</v>
      </c>
      <c r="K50" s="19">
        <v>1861142.73</v>
      </c>
      <c r="L50" s="19">
        <v>110694.6</v>
      </c>
      <c r="M50" s="19">
        <v>55178.47</v>
      </c>
      <c r="N50" s="19">
        <v>0</v>
      </c>
      <c r="O50" s="19">
        <v>0</v>
      </c>
      <c r="P50" s="19">
        <v>0</v>
      </c>
      <c r="Q50" s="19">
        <v>55696</v>
      </c>
      <c r="R50" s="19">
        <v>0</v>
      </c>
      <c r="S50" s="19">
        <v>128000.31</v>
      </c>
      <c r="T50" s="19">
        <v>1412955.9</v>
      </c>
      <c r="U50" s="19">
        <v>53517.97</v>
      </c>
      <c r="V50" s="19">
        <v>0</v>
      </c>
      <c r="W50" s="19">
        <v>20518.72</v>
      </c>
      <c r="X50" s="19">
        <v>0</v>
      </c>
      <c r="Y50" s="19">
        <v>362281</v>
      </c>
      <c r="Z50" s="20">
        <f>SUM($D50:Y50)</f>
        <v>19507800.899999995</v>
      </c>
    </row>
    <row r="51" spans="1:27" s="3" customFormat="1" ht="25" customHeight="1">
      <c r="A51" s="13"/>
      <c r="B51" s="21" t="s">
        <v>18</v>
      </c>
      <c r="C51" s="20"/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136956.04999999999</v>
      </c>
      <c r="K51" s="19">
        <v>0</v>
      </c>
      <c r="L51" s="19">
        <v>0</v>
      </c>
      <c r="M51" s="19">
        <v>40857.019999999997</v>
      </c>
      <c r="N51" s="19">
        <v>0</v>
      </c>
      <c r="O51" s="19">
        <v>0</v>
      </c>
      <c r="P51" s="19">
        <v>1611056.97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20">
        <f>SUM($D51:Y51)</f>
        <v>1788870.04</v>
      </c>
    </row>
    <row r="52" spans="1:27" s="2" customFormat="1" ht="25" customHeight="1">
      <c r="A52" s="25"/>
      <c r="B52" s="56" t="s">
        <v>17</v>
      </c>
      <c r="C52" s="54"/>
      <c r="D52" s="55">
        <v>30997</v>
      </c>
      <c r="E52" s="55">
        <v>12607.58</v>
      </c>
      <c r="F52" s="55">
        <v>32455.82</v>
      </c>
      <c r="G52" s="55">
        <v>292711.07</v>
      </c>
      <c r="H52" s="55">
        <v>375962.25</v>
      </c>
      <c r="I52" s="55">
        <v>159451.64000000001</v>
      </c>
      <c r="J52" s="55">
        <v>467710.06</v>
      </c>
      <c r="K52" s="55">
        <v>46775.920000000006</v>
      </c>
      <c r="L52" s="55">
        <v>114599.09</v>
      </c>
      <c r="M52" s="55">
        <v>26118.79</v>
      </c>
      <c r="N52" s="55">
        <v>15609.5</v>
      </c>
      <c r="O52" s="55">
        <v>68374.009999999995</v>
      </c>
      <c r="P52" s="55">
        <v>392323.59</v>
      </c>
      <c r="Q52" s="55">
        <v>1952.3999999999999</v>
      </c>
      <c r="R52" s="55">
        <v>66018.06</v>
      </c>
      <c r="S52" s="55">
        <v>45554.12</v>
      </c>
      <c r="T52" s="55">
        <v>1023307.6699999999</v>
      </c>
      <c r="U52" s="55">
        <v>50804.700000000004</v>
      </c>
      <c r="V52" s="55">
        <v>1544.02</v>
      </c>
      <c r="W52" s="55">
        <v>22876.850000000002</v>
      </c>
      <c r="X52" s="55">
        <v>30075.03</v>
      </c>
      <c r="Y52" s="55">
        <v>1104091.81</v>
      </c>
      <c r="Z52" s="54">
        <f t="shared" ref="Z52" si="8">SUM(Z53:Z57)</f>
        <v>4381920.9799999995</v>
      </c>
    </row>
    <row r="53" spans="1:27" s="3" customFormat="1" ht="25" customHeight="1">
      <c r="A53" s="13"/>
      <c r="B53" s="39" t="s">
        <v>16</v>
      </c>
      <c r="C53" s="38"/>
      <c r="D53" s="36">
        <v>14348</v>
      </c>
      <c r="E53" s="36">
        <v>11320.73</v>
      </c>
      <c r="F53" s="36">
        <v>32044.02</v>
      </c>
      <c r="G53" s="36">
        <v>291343.33</v>
      </c>
      <c r="H53" s="36">
        <v>368535.96</v>
      </c>
      <c r="I53" s="36">
        <v>158947.97</v>
      </c>
      <c r="J53" s="36">
        <v>455000.25</v>
      </c>
      <c r="K53" s="36">
        <v>44738.75</v>
      </c>
      <c r="L53" s="36">
        <v>109983.29</v>
      </c>
      <c r="M53" s="36">
        <v>24931.79</v>
      </c>
      <c r="N53" s="36">
        <v>15085</v>
      </c>
      <c r="O53" s="36">
        <v>66095.649999999994</v>
      </c>
      <c r="P53" s="36">
        <v>385732.19</v>
      </c>
      <c r="Q53" s="36">
        <v>311</v>
      </c>
      <c r="R53" s="36">
        <v>59585.96</v>
      </c>
      <c r="S53" s="36">
        <v>37257</v>
      </c>
      <c r="T53" s="36">
        <v>746</v>
      </c>
      <c r="U53" s="36">
        <v>43487</v>
      </c>
      <c r="V53" s="36">
        <v>0</v>
      </c>
      <c r="W53" s="36">
        <v>21043.4</v>
      </c>
      <c r="X53" s="36">
        <v>29349.03</v>
      </c>
      <c r="Y53" s="36">
        <v>0</v>
      </c>
      <c r="Z53" s="38">
        <f>SUM($D53:Y53)</f>
        <v>2169886.3199999994</v>
      </c>
    </row>
    <row r="54" spans="1:27" s="3" customFormat="1" ht="25" customHeight="1">
      <c r="A54" s="13"/>
      <c r="B54" s="39" t="s">
        <v>15</v>
      </c>
      <c r="C54" s="38"/>
      <c r="D54" s="36">
        <v>15325.8</v>
      </c>
      <c r="E54" s="36">
        <v>6.85</v>
      </c>
      <c r="F54" s="36">
        <v>11.8</v>
      </c>
      <c r="G54" s="36">
        <v>7.8</v>
      </c>
      <c r="H54" s="36">
        <v>7265.79</v>
      </c>
      <c r="I54" s="36">
        <v>2</v>
      </c>
      <c r="J54" s="36">
        <v>264.51</v>
      </c>
      <c r="K54" s="36">
        <v>7.8</v>
      </c>
      <c r="L54" s="36">
        <v>16</v>
      </c>
      <c r="M54" s="36">
        <v>2</v>
      </c>
      <c r="N54" s="36">
        <v>11.8</v>
      </c>
      <c r="O54" s="36">
        <v>11.8</v>
      </c>
      <c r="P54" s="36">
        <v>6283.4</v>
      </c>
      <c r="Q54" s="36">
        <v>11.8</v>
      </c>
      <c r="R54" s="36">
        <v>4</v>
      </c>
      <c r="S54" s="36">
        <v>13.8</v>
      </c>
      <c r="T54" s="36">
        <v>1022136.44</v>
      </c>
      <c r="U54" s="36">
        <v>4464.72</v>
      </c>
      <c r="V54" s="36">
        <v>1101.32</v>
      </c>
      <c r="W54" s="36">
        <v>22.45</v>
      </c>
      <c r="X54" s="36">
        <v>8</v>
      </c>
      <c r="Y54" s="36">
        <v>1103827.3600000001</v>
      </c>
      <c r="Z54" s="38">
        <f>SUM($D54:Y54)</f>
        <v>2160807.2400000002</v>
      </c>
      <c r="AA54" s="18"/>
    </row>
    <row r="55" spans="1:27" s="3" customFormat="1" ht="25" customHeight="1">
      <c r="A55" s="13"/>
      <c r="B55" s="39" t="s">
        <v>14</v>
      </c>
      <c r="C55" s="38"/>
      <c r="D55" s="36">
        <v>1323.2</v>
      </c>
      <c r="E55" s="36">
        <v>1280</v>
      </c>
      <c r="F55" s="36">
        <v>400</v>
      </c>
      <c r="G55" s="36">
        <v>1359.94</v>
      </c>
      <c r="H55" s="36">
        <v>160.5</v>
      </c>
      <c r="I55" s="36">
        <v>501.67</v>
      </c>
      <c r="J55" s="36">
        <v>12445.300000000001</v>
      </c>
      <c r="K55" s="36">
        <v>2029.37</v>
      </c>
      <c r="L55" s="36">
        <v>4599.8</v>
      </c>
      <c r="M55" s="36">
        <v>1185</v>
      </c>
      <c r="N55" s="36">
        <v>512.70000000000005</v>
      </c>
      <c r="O55" s="36">
        <v>2266.56</v>
      </c>
      <c r="P55" s="36">
        <v>308</v>
      </c>
      <c r="Q55" s="36">
        <v>1629.6</v>
      </c>
      <c r="R55" s="36">
        <v>6428.1</v>
      </c>
      <c r="S55" s="36">
        <v>8283.32</v>
      </c>
      <c r="T55" s="36">
        <v>425.23</v>
      </c>
      <c r="U55" s="36">
        <v>2852.98</v>
      </c>
      <c r="V55" s="36">
        <v>442.7</v>
      </c>
      <c r="W55" s="36">
        <v>1811</v>
      </c>
      <c r="X55" s="36">
        <v>718</v>
      </c>
      <c r="Y55" s="36">
        <v>264.45</v>
      </c>
      <c r="Z55" s="38">
        <f>SUM($D55:Y55)</f>
        <v>51227.42</v>
      </c>
    </row>
    <row r="56" spans="1:27" s="3" customFormat="1" ht="25" customHeight="1">
      <c r="A56" s="13"/>
      <c r="B56" s="39" t="s">
        <v>13</v>
      </c>
      <c r="C56" s="38"/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8">
        <f>SUM($D56:Y56)</f>
        <v>0</v>
      </c>
    </row>
    <row r="57" spans="1:27" s="3" customFormat="1" ht="25" customHeight="1" thickBot="1">
      <c r="A57" s="13"/>
      <c r="B57" s="35" t="s">
        <v>12</v>
      </c>
      <c r="C57" s="34"/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4">
        <f>SUM($D57:Y57)</f>
        <v>0</v>
      </c>
    </row>
    <row r="58" spans="1:27" s="10" customFormat="1" ht="25" customHeight="1">
      <c r="A58" s="41"/>
      <c r="B58" s="53"/>
    </row>
    <row r="59" spans="1:27" s="10" customFormat="1" ht="25" customHeight="1" thickBot="1">
      <c r="A59" s="41"/>
      <c r="B59" s="53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7" s="10" customFormat="1" ht="25" customHeight="1">
      <c r="A60" s="41"/>
      <c r="B60" s="52" t="s">
        <v>11</v>
      </c>
      <c r="C60" s="93" t="s">
        <v>59</v>
      </c>
      <c r="D60" s="85">
        <v>42186</v>
      </c>
      <c r="E60" s="85">
        <v>42187</v>
      </c>
      <c r="F60" s="85">
        <v>42188</v>
      </c>
      <c r="G60" s="85">
        <v>42191</v>
      </c>
      <c r="H60" s="85">
        <v>42192</v>
      </c>
      <c r="I60" s="85">
        <v>42193</v>
      </c>
      <c r="J60" s="85">
        <v>42195</v>
      </c>
      <c r="K60" s="85">
        <v>42198</v>
      </c>
      <c r="L60" s="85">
        <v>42199</v>
      </c>
      <c r="M60" s="85">
        <v>42200</v>
      </c>
      <c r="N60" s="85">
        <v>42201</v>
      </c>
      <c r="O60" s="85">
        <v>42202</v>
      </c>
      <c r="P60" s="85">
        <v>42205</v>
      </c>
      <c r="Q60" s="85">
        <v>42206</v>
      </c>
      <c r="R60" s="85">
        <v>42207</v>
      </c>
      <c r="S60" s="85">
        <v>42208</v>
      </c>
      <c r="T60" s="85">
        <v>42209</v>
      </c>
      <c r="U60" s="85">
        <v>42212</v>
      </c>
      <c r="V60" s="85">
        <v>42213</v>
      </c>
      <c r="W60" s="85">
        <v>42214</v>
      </c>
      <c r="X60" s="85">
        <v>42215</v>
      </c>
      <c r="Y60" s="85">
        <v>42216</v>
      </c>
      <c r="Z60" s="51" t="str">
        <f t="shared" ref="Z60" si="9">+Z1</f>
        <v>Total</v>
      </c>
    </row>
    <row r="61" spans="1:27" s="10" customFormat="1" ht="25" customHeight="1">
      <c r="A61" s="41"/>
      <c r="B61" s="89">
        <v>42156</v>
      </c>
      <c r="C61" s="94" t="s">
        <v>61</v>
      </c>
      <c r="D61" s="49" t="s">
        <v>64</v>
      </c>
      <c r="E61" s="49" t="s">
        <v>65</v>
      </c>
      <c r="F61" s="49" t="s">
        <v>66</v>
      </c>
      <c r="G61" s="49" t="s">
        <v>67</v>
      </c>
      <c r="H61" s="49" t="s">
        <v>68</v>
      </c>
      <c r="I61" s="49" t="s">
        <v>64</v>
      </c>
      <c r="J61" s="49" t="s">
        <v>66</v>
      </c>
      <c r="K61" s="49" t="s">
        <v>67</v>
      </c>
      <c r="L61" s="49" t="s">
        <v>68</v>
      </c>
      <c r="M61" s="49" t="s">
        <v>64</v>
      </c>
      <c r="N61" s="49" t="s">
        <v>65</v>
      </c>
      <c r="O61" s="49" t="s">
        <v>66</v>
      </c>
      <c r="P61" s="49" t="s">
        <v>67</v>
      </c>
      <c r="Q61" s="49" t="s">
        <v>68</v>
      </c>
      <c r="R61" s="49" t="s">
        <v>64</v>
      </c>
      <c r="S61" s="49" t="s">
        <v>65</v>
      </c>
      <c r="T61" s="49" t="s">
        <v>66</v>
      </c>
      <c r="U61" s="49" t="s">
        <v>67</v>
      </c>
      <c r="V61" s="49" t="s">
        <v>68</v>
      </c>
      <c r="W61" s="49" t="s">
        <v>64</v>
      </c>
      <c r="X61" s="49" t="s">
        <v>65</v>
      </c>
      <c r="Y61" s="49" t="s">
        <v>66</v>
      </c>
      <c r="Z61" s="50" t="s">
        <v>10</v>
      </c>
    </row>
    <row r="62" spans="1:27" s="8" customFormat="1" ht="25" customHeight="1" thickBot="1">
      <c r="A62" s="13"/>
      <c r="B62" s="5"/>
      <c r="C62" s="95">
        <v>42156</v>
      </c>
      <c r="D62" s="88" t="s">
        <v>63</v>
      </c>
      <c r="E62" s="88" t="s">
        <v>63</v>
      </c>
      <c r="F62" s="88" t="s">
        <v>63</v>
      </c>
      <c r="G62" s="88" t="s">
        <v>63</v>
      </c>
      <c r="H62" s="88" t="s">
        <v>63</v>
      </c>
      <c r="I62" s="88" t="s">
        <v>63</v>
      </c>
      <c r="J62" s="88" t="s">
        <v>63</v>
      </c>
      <c r="K62" s="88" t="s">
        <v>63</v>
      </c>
      <c r="L62" s="88" t="s">
        <v>63</v>
      </c>
      <c r="M62" s="88" t="s">
        <v>63</v>
      </c>
      <c r="N62" s="88" t="s">
        <v>63</v>
      </c>
      <c r="O62" s="88" t="s">
        <v>63</v>
      </c>
      <c r="P62" s="88" t="s">
        <v>63</v>
      </c>
      <c r="Q62" s="88" t="s">
        <v>63</v>
      </c>
      <c r="R62" s="88" t="s">
        <v>63</v>
      </c>
      <c r="S62" s="88" t="s">
        <v>63</v>
      </c>
      <c r="T62" s="88" t="s">
        <v>63</v>
      </c>
      <c r="U62" s="88" t="s">
        <v>63</v>
      </c>
      <c r="V62" s="88" t="s">
        <v>63</v>
      </c>
      <c r="W62" s="88" t="s">
        <v>63</v>
      </c>
      <c r="X62" s="88" t="s">
        <v>63</v>
      </c>
      <c r="Y62" s="88" t="s">
        <v>63</v>
      </c>
      <c r="Z62" s="48">
        <f>+Y60</f>
        <v>42216</v>
      </c>
    </row>
    <row r="63" spans="1:27" s="2" customFormat="1" ht="25" customHeight="1">
      <c r="A63" s="25"/>
      <c r="B63" s="47" t="s">
        <v>9</v>
      </c>
      <c r="C63" s="46"/>
      <c r="D63" s="45">
        <v>156121.0999999987</v>
      </c>
      <c r="E63" s="45">
        <v>156133.11999999869</v>
      </c>
      <c r="F63" s="45">
        <v>156151.68999999869</v>
      </c>
      <c r="G63" s="45">
        <v>156115.18999999869</v>
      </c>
      <c r="H63" s="45">
        <v>156436.37999999869</v>
      </c>
      <c r="I63" s="45">
        <v>140346.80999999872</v>
      </c>
      <c r="J63" s="45">
        <v>140418.22999999873</v>
      </c>
      <c r="K63" s="45">
        <v>140458.98999999874</v>
      </c>
      <c r="L63" s="45">
        <v>141053.54999999874</v>
      </c>
      <c r="M63" s="45">
        <v>141744.54999999874</v>
      </c>
      <c r="N63" s="45">
        <v>163351.32999999874</v>
      </c>
      <c r="O63" s="45">
        <v>163405.90999999872</v>
      </c>
      <c r="P63" s="45">
        <v>163465.64999999871</v>
      </c>
      <c r="Q63" s="45">
        <v>41142.409999998723</v>
      </c>
      <c r="R63" s="45">
        <v>37066.229999998723</v>
      </c>
      <c r="S63" s="45">
        <v>37075.60999999872</v>
      </c>
      <c r="T63" s="45">
        <v>37550.719999998721</v>
      </c>
      <c r="U63" s="45">
        <v>37550.719999998721</v>
      </c>
      <c r="V63" s="45">
        <v>37580.78999999872</v>
      </c>
      <c r="W63" s="45">
        <v>37590.449999998724</v>
      </c>
      <c r="X63" s="45">
        <v>2595932.7499999991</v>
      </c>
      <c r="Y63" s="45">
        <v>187847.98999999929</v>
      </c>
      <c r="Z63" s="46">
        <f>+$D$63</f>
        <v>156121.0999999987</v>
      </c>
    </row>
    <row r="64" spans="1:27" s="2" customFormat="1" ht="25" customHeight="1" thickBot="1">
      <c r="A64" s="25"/>
      <c r="B64" s="44" t="s">
        <v>8</v>
      </c>
      <c r="C64" s="43">
        <v>156121.0999999987</v>
      </c>
      <c r="D64" s="42">
        <v>156133.11999999869</v>
      </c>
      <c r="E64" s="42">
        <v>156151.68999999869</v>
      </c>
      <c r="F64" s="42">
        <v>156115.18999999869</v>
      </c>
      <c r="G64" s="42">
        <v>156436.37999999869</v>
      </c>
      <c r="H64" s="42">
        <v>140346.80999999872</v>
      </c>
      <c r="I64" s="42">
        <v>140418.22999999873</v>
      </c>
      <c r="J64" s="42">
        <v>140458.98999999874</v>
      </c>
      <c r="K64" s="42">
        <v>141053.54999999874</v>
      </c>
      <c r="L64" s="42">
        <v>141744.54999999874</v>
      </c>
      <c r="M64" s="42">
        <v>163351.32999999874</v>
      </c>
      <c r="N64" s="42">
        <v>163405.90999999872</v>
      </c>
      <c r="O64" s="42">
        <v>163465.64999999871</v>
      </c>
      <c r="P64" s="42">
        <v>41142.409999998723</v>
      </c>
      <c r="Q64" s="42">
        <v>37066.229999998723</v>
      </c>
      <c r="R64" s="42">
        <v>37075.60999999872</v>
      </c>
      <c r="S64" s="42">
        <v>37550.719999998721</v>
      </c>
      <c r="T64" s="42">
        <v>37550.719999998721</v>
      </c>
      <c r="U64" s="42">
        <v>37580.78999999872</v>
      </c>
      <c r="V64" s="42">
        <v>37590.449999998724</v>
      </c>
      <c r="W64" s="42">
        <v>2595932.7499999991</v>
      </c>
      <c r="X64" s="42">
        <v>187847.98999999929</v>
      </c>
      <c r="Y64" s="42">
        <v>183599.74999999927</v>
      </c>
      <c r="Z64" s="43">
        <f t="shared" ref="Z64" si="10">+Z63+Z66-Z70</f>
        <v>183599.74999999907</v>
      </c>
    </row>
    <row r="65" spans="1:15833" s="10" customFormat="1" ht="25" customHeight="1" thickBot="1">
      <c r="A65" s="41"/>
      <c r="B65" s="40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90"/>
    </row>
    <row r="66" spans="1:15833" s="2" customFormat="1" ht="25" customHeight="1">
      <c r="A66" s="25"/>
      <c r="B66" s="24" t="s">
        <v>7</v>
      </c>
      <c r="C66" s="23"/>
      <c r="D66" s="22">
        <v>12.02</v>
      </c>
      <c r="E66" s="22">
        <v>18.57</v>
      </c>
      <c r="F66" s="22">
        <v>23.5</v>
      </c>
      <c r="G66" s="22">
        <v>321.19</v>
      </c>
      <c r="H66" s="22">
        <v>31.45</v>
      </c>
      <c r="I66" s="22">
        <v>71.42</v>
      </c>
      <c r="J66" s="22">
        <v>40.76</v>
      </c>
      <c r="K66" s="22">
        <v>594.55999999999995</v>
      </c>
      <c r="L66" s="22">
        <v>691</v>
      </c>
      <c r="M66" s="22">
        <v>59.46</v>
      </c>
      <c r="N66" s="22">
        <v>54.58</v>
      </c>
      <c r="O66" s="22">
        <v>59.74</v>
      </c>
      <c r="P66" s="22">
        <v>127.69</v>
      </c>
      <c r="Q66" s="22">
        <v>9.57</v>
      </c>
      <c r="R66" s="22">
        <v>9.3800000000000008</v>
      </c>
      <c r="S66" s="22">
        <v>475.11</v>
      </c>
      <c r="T66" s="22">
        <v>0</v>
      </c>
      <c r="U66" s="22">
        <v>30.07</v>
      </c>
      <c r="V66" s="22">
        <v>9.66</v>
      </c>
      <c r="W66" s="22">
        <v>2558342.3000000003</v>
      </c>
      <c r="X66" s="22">
        <v>62.25</v>
      </c>
      <c r="Y66" s="22">
        <v>206.99</v>
      </c>
      <c r="Z66" s="23">
        <f t="shared" ref="Z66" si="11">SUM(Z67:Z68)</f>
        <v>2561251.27</v>
      </c>
    </row>
    <row r="67" spans="1:15833" s="3" customFormat="1" ht="25" customHeight="1">
      <c r="A67" s="13"/>
      <c r="B67" s="39" t="s">
        <v>6</v>
      </c>
      <c r="C67" s="38"/>
      <c r="D67" s="36">
        <v>12.02</v>
      </c>
      <c r="E67" s="36">
        <v>18.57</v>
      </c>
      <c r="F67" s="36">
        <v>23.5</v>
      </c>
      <c r="G67" s="36">
        <v>321.19</v>
      </c>
      <c r="H67" s="36">
        <v>31.45</v>
      </c>
      <c r="I67" s="36">
        <v>71.42</v>
      </c>
      <c r="J67" s="36">
        <v>40.76</v>
      </c>
      <c r="K67" s="36">
        <v>594.55999999999995</v>
      </c>
      <c r="L67" s="36">
        <v>691</v>
      </c>
      <c r="M67" s="36">
        <v>59.46</v>
      </c>
      <c r="N67" s="36">
        <v>54.58</v>
      </c>
      <c r="O67" s="36">
        <v>59.74</v>
      </c>
      <c r="P67" s="36">
        <v>127.69</v>
      </c>
      <c r="Q67" s="36">
        <v>9.57</v>
      </c>
      <c r="R67" s="36">
        <v>9.3800000000000008</v>
      </c>
      <c r="S67" s="36">
        <v>475.11</v>
      </c>
      <c r="T67" s="36">
        <v>0</v>
      </c>
      <c r="U67" s="36">
        <v>30.07</v>
      </c>
      <c r="V67" s="36">
        <v>9.66</v>
      </c>
      <c r="W67" s="36">
        <v>11.41</v>
      </c>
      <c r="X67" s="36">
        <v>62.25</v>
      </c>
      <c r="Y67" s="36">
        <v>206.99</v>
      </c>
      <c r="Z67" s="37">
        <f>SUM($D67:Y67)</f>
        <v>2920.38</v>
      </c>
    </row>
    <row r="68" spans="1:15833" s="3" customFormat="1" ht="25" customHeight="1" thickBot="1">
      <c r="A68" s="13"/>
      <c r="B68" s="35" t="s">
        <v>5</v>
      </c>
      <c r="C68" s="34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2558330.89</v>
      </c>
      <c r="X68" s="32">
        <v>0</v>
      </c>
      <c r="Y68" s="32">
        <v>0</v>
      </c>
      <c r="Z68" s="33">
        <f>SUM($D68:Y68)</f>
        <v>2558330.89</v>
      </c>
    </row>
    <row r="69" spans="1:15833" s="26" customFormat="1" ht="25" customHeight="1" thickBot="1">
      <c r="A69" s="28"/>
      <c r="B69" s="28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27"/>
    </row>
    <row r="70" spans="1:15833" s="2" customFormat="1" ht="25" customHeight="1" thickBot="1">
      <c r="A70" s="25"/>
      <c r="B70" s="31" t="s">
        <v>4</v>
      </c>
      <c r="C70" s="30"/>
      <c r="D70" s="29">
        <v>0</v>
      </c>
      <c r="E70" s="29">
        <v>0</v>
      </c>
      <c r="F70" s="29">
        <v>60</v>
      </c>
      <c r="G70" s="29">
        <v>0</v>
      </c>
      <c r="H70" s="29">
        <v>16121.02</v>
      </c>
      <c r="I70" s="29">
        <v>0</v>
      </c>
      <c r="J70" s="29">
        <v>0</v>
      </c>
      <c r="K70" s="29">
        <v>0</v>
      </c>
      <c r="L70" s="29">
        <v>0</v>
      </c>
      <c r="M70" s="29">
        <v>-21547.32</v>
      </c>
      <c r="N70" s="29">
        <v>0</v>
      </c>
      <c r="O70" s="29">
        <v>0</v>
      </c>
      <c r="P70" s="29">
        <v>122450.93</v>
      </c>
      <c r="Q70" s="29">
        <v>4085.75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2408147.0099999998</v>
      </c>
      <c r="Y70" s="29">
        <v>4455.2299999999996</v>
      </c>
      <c r="Z70" s="30">
        <f t="shared" ref="Z70" si="12">+Z72</f>
        <v>2533772.6199999996</v>
      </c>
    </row>
    <row r="71" spans="1:15833" s="26" customFormat="1" ht="25" customHeight="1" thickBot="1">
      <c r="A71" s="28"/>
      <c r="B71" s="28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27"/>
    </row>
    <row r="72" spans="1:15833" s="2" customFormat="1" ht="25" customHeight="1">
      <c r="A72" s="25"/>
      <c r="B72" s="24" t="s">
        <v>3</v>
      </c>
      <c r="C72" s="23"/>
      <c r="D72" s="22">
        <v>0</v>
      </c>
      <c r="E72" s="22">
        <v>0</v>
      </c>
      <c r="F72" s="22">
        <v>60</v>
      </c>
      <c r="G72" s="22">
        <v>0</v>
      </c>
      <c r="H72" s="22">
        <v>16121.02</v>
      </c>
      <c r="I72" s="22">
        <v>0</v>
      </c>
      <c r="J72" s="22">
        <v>0</v>
      </c>
      <c r="K72" s="22">
        <v>0</v>
      </c>
      <c r="L72" s="22">
        <v>0</v>
      </c>
      <c r="M72" s="22">
        <v>-21547.32</v>
      </c>
      <c r="N72" s="22">
        <v>0</v>
      </c>
      <c r="O72" s="22">
        <v>0</v>
      </c>
      <c r="P72" s="22">
        <v>122450.93</v>
      </c>
      <c r="Q72" s="22">
        <v>4085.75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2408147.0099999998</v>
      </c>
      <c r="Y72" s="22">
        <v>4455.2299999999996</v>
      </c>
      <c r="Z72" s="23">
        <f t="shared" ref="Z72" si="13">SUM(Z73:Z75)</f>
        <v>2533772.6199999996</v>
      </c>
    </row>
    <row r="73" spans="1:15833" s="3" customFormat="1" ht="25" customHeight="1">
      <c r="A73" s="13"/>
      <c r="B73" s="21" t="s">
        <v>2</v>
      </c>
      <c r="C73" s="20"/>
      <c r="D73" s="19">
        <v>0</v>
      </c>
      <c r="E73" s="19">
        <v>0</v>
      </c>
      <c r="F73" s="19">
        <v>60</v>
      </c>
      <c r="G73" s="19">
        <v>0</v>
      </c>
      <c r="H73" s="19">
        <v>1906.02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4085.75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2408147.0099999998</v>
      </c>
      <c r="Y73" s="19">
        <v>1543.61</v>
      </c>
      <c r="Z73" s="20">
        <f>SUM($D73:Y73)</f>
        <v>2415742.3899999997</v>
      </c>
    </row>
    <row r="74" spans="1:15833" s="3" customFormat="1" ht="25" customHeight="1">
      <c r="A74" s="13"/>
      <c r="B74" s="21" t="s">
        <v>1</v>
      </c>
      <c r="C74" s="20"/>
      <c r="D74" s="19">
        <v>0</v>
      </c>
      <c r="E74" s="19">
        <v>0</v>
      </c>
      <c r="F74" s="19">
        <v>0</v>
      </c>
      <c r="G74" s="19">
        <v>0</v>
      </c>
      <c r="H74" s="19">
        <v>14215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122450.93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2911.62</v>
      </c>
      <c r="Z74" s="20">
        <f>SUM($D74:Y74)</f>
        <v>139577.54999999999</v>
      </c>
      <c r="AA74" s="18"/>
    </row>
    <row r="75" spans="1:15833" s="3" customFormat="1" ht="25" customHeight="1" thickBot="1">
      <c r="A75" s="13"/>
      <c r="B75" s="17" t="s">
        <v>0</v>
      </c>
      <c r="C75" s="16"/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-21547.32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6">
        <f>SUM($D75:Y75)</f>
        <v>-21547.32</v>
      </c>
    </row>
    <row r="76" spans="1:15833" s="6" customFormat="1" ht="25" customHeight="1">
      <c r="A76" s="5"/>
      <c r="B76" s="14">
        <f ca="1">NOW()</f>
        <v>42221.56235763889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</row>
    <row r="77" spans="1:15833" s="8" customFormat="1" ht="20.05" customHeight="1">
      <c r="A77" s="13"/>
      <c r="B77" s="12"/>
      <c r="C77" s="1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9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</row>
    <row r="89" spans="1:15833" s="6" customFormat="1">
      <c r="A89" s="5"/>
      <c r="B89" s="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</row>
    <row r="90" spans="1:15833" s="6" customFormat="1">
      <c r="A90" s="5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</row>
    <row r="91" spans="1:15833" s="6" customFormat="1">
      <c r="A91" s="5"/>
      <c r="B91" s="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</row>
    <row r="92" spans="1:15833" s="6" customFormat="1">
      <c r="A92" s="5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</row>
    <row r="93" spans="1:15833" s="6" customFormat="1">
      <c r="A93" s="5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</row>
    <row r="94" spans="1:15833" s="6" customFormat="1">
      <c r="A94" s="5"/>
      <c r="B94" s="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</row>
    <row r="95" spans="1:15833" s="6" customFormat="1">
      <c r="A95" s="5"/>
      <c r="B95" s="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</row>
    <row r="96" spans="1:15833" s="6" customFormat="1">
      <c r="A96" s="5"/>
      <c r="B96" s="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</row>
    <row r="97" spans="1:15833" s="6" customFormat="1">
      <c r="A97" s="5"/>
      <c r="B97" s="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</row>
    <row r="98" spans="1:15833" s="6" customFormat="1">
      <c r="A98" s="5"/>
      <c r="B98" s="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</row>
    <row r="99" spans="1:15833" s="6" customFormat="1">
      <c r="A99" s="5"/>
      <c r="B99" s="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</row>
    <row r="100" spans="1:15833" s="6" customFormat="1">
      <c r="A100" s="5"/>
      <c r="B100" s="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</row>
    <row r="101" spans="1:15833" s="6" customFormat="1">
      <c r="A101" s="5"/>
      <c r="B101" s="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</row>
    <row r="102" spans="1:15833" s="6" customFormat="1">
      <c r="A102" s="5"/>
      <c r="B102" s="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</row>
    <row r="103" spans="1:15833" s="6" customFormat="1">
      <c r="A103" s="5"/>
      <c r="B103" s="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</row>
    <row r="104" spans="1:15833" s="6" customFormat="1">
      <c r="A104" s="5"/>
      <c r="B104" s="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</row>
    <row r="105" spans="1:15833" s="6" customFormat="1">
      <c r="A105" s="5"/>
      <c r="B105" s="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</row>
    <row r="106" spans="1:15833" s="6" customFormat="1">
      <c r="A106" s="5"/>
      <c r="B106" s="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</row>
    <row r="107" spans="1:15833" s="6" customFormat="1">
      <c r="A107" s="5"/>
      <c r="B107" s="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</row>
    <row r="108" spans="1:15833" s="6" customFormat="1">
      <c r="A108" s="5"/>
      <c r="B108" s="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</row>
    <row r="109" spans="1:15833" s="6" customFormat="1">
      <c r="A109" s="5"/>
      <c r="B109" s="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</row>
    <row r="110" spans="1:15833" s="6" customFormat="1">
      <c r="A110" s="5"/>
      <c r="B110" s="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</row>
    <row r="111" spans="1:15833" s="6" customFormat="1">
      <c r="A111" s="5"/>
      <c r="B111" s="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</row>
  </sheetData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cp:lastPrinted>2015-07-23T18:48:05Z</cp:lastPrinted>
  <dcterms:created xsi:type="dcterms:W3CDTF">2015-02-12T17:49:49Z</dcterms:created>
  <dcterms:modified xsi:type="dcterms:W3CDTF">2015-08-05T16:30:08Z</dcterms:modified>
</cp:coreProperties>
</file>