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<sst xmlns="http://schemas.openxmlformats.org/spreadsheetml/2006/main" count="107" uniqueCount="106">
  <si>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</si>
  <si>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</si>
  <si>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</si>
  <si>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</si>
  <si>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</si>
  <si>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</si>
  <si>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</si>
  <si>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</si>
  <si>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</si>
  <si>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</si>
  <si>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</si>
  <si>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</si>
  <si>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</si>
  <si>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</si>
  <si>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</si>
  <si>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</si>
  <si>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</si>
  <si>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</si>
  <si>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</si>
  <si>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</si>
  <si>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</si>
  <si>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</si>
  <si>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</si>
  <si>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</si>
  <si>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</si>
  <si>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</si>
  <si>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</si>
  <si>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</si>
  <si>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</si>
  <si>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</si>
  <si>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</si>
  <si>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</si>
  <si>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</si>
  <si>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</si>
  <si>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</si>
  <si>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</si>
  <si>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</si>
  <si>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</si>
  <si>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</si>
  <si>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</si>
  <si>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</si>
  <si>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</si>
  <si>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</si>
  <si>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</si>
  <si>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</si>
  <si>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</si>
  <si>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</si>
  <si>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</si>
  <si>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</si>
  <si>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</si>
  <si>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</si>
  <si>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</si>
  <si>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</si>
  <si>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</si>
  <si>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</si>
  <si>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</si>
  <si>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</si>
  <si>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</si>
  <si>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</si>
  <si>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</si>
  <si>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</si>
  <si>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</si>
  <si>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</si>
  <si>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</si>
  <si>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</si>
  <si>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</si>
  <si>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</si>
  <si>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</si>
  <si>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</si>
  <si>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</si>
  <si>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</si>
  <si>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</si>
  <si>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</si>
  <si>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</si>
  <si>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</si>
  <si>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</si>
  <si>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</si>
  <si>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</si>
  <si>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</si>
  <si>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</si>
  <si>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</si>
  <si>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</si>
  <si>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</si>
  <si>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</si>
  <si>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</si>
  <si>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</si>
  <si>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</si>
  <si>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</si>
  <si>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</si>
  <si>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</si>
  <si>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</si>
  <si>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</si>
  <si>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</si>
  <si>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</si>
  <si>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</si>
  <si>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</si>
  <si>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</si>
  <si>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</si>
  <si>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</si>
  <si>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</si>
  <si>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</si>
  <si>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</si>
  <si>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</si>
  <si>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</si>
  <si>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</si>
  <si>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27/01/15 - VENCIMENTO 03/02/15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</si>
</sst>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463111</v>
      </c>
      <c r="C7" s="10">
        <f>C8+C20+C24</f>
        <v>325929</v>
      </c>
      <c r="D7" s="10">
        <f>D8+D20+D24</f>
        <v>340405</v>
      </c>
      <c r="E7" s="10">
        <f>E8+E20+E24</f>
        <v>73312</v>
      </c>
      <c r="F7" s="10">
        <f aca="true" t="shared" si="0" ref="F7:M7">F8+F20+F24</f>
        <v>270191</v>
      </c>
      <c r="G7" s="10">
        <f t="shared" si="0"/>
        <v>454686</v>
      </c>
      <c r="H7" s="10">
        <f t="shared" si="0"/>
        <v>430750</v>
      </c>
      <c r="I7" s="10">
        <f t="shared" si="0"/>
        <v>393391</v>
      </c>
      <c r="J7" s="10">
        <f t="shared" si="0"/>
        <v>283031</v>
      </c>
      <c r="K7" s="10">
        <f t="shared" si="0"/>
        <v>339810</v>
      </c>
      <c r="L7" s="10">
        <f t="shared" si="0"/>
        <v>147251</v>
      </c>
      <c r="M7" s="10">
        <f t="shared" si="0"/>
        <v>86884</v>
      </c>
      <c r="N7" s="10">
        <f>+N8+N20+N24</f>
        <v>3608751</v>
      </c>
      <c r="P7" s="39"/>
    </row>
    <row r="8" spans="1:14" ht="18.75" customHeight="1">
      <c r="A8" s="11" t="s">
        <v>32</v>
      </c>
      <c r="B8" s="12">
        <f>+B9+B12+B16</f>
        <v>252615</v>
      </c>
      <c r="C8" s="12">
        <f>+C9+C12+C16</f>
        <v>187561</v>
      </c>
      <c r="D8" s="12">
        <f>+D9+D12+D16</f>
        <v>211103</v>
      </c>
      <c r="E8" s="12">
        <f>+E9+E12+E16</f>
        <v>43352</v>
      </c>
      <c r="F8" s="12">
        <f aca="true" t="shared" si="1" ref="F8:M8">+F9+F12+F16</f>
        <v>155001</v>
      </c>
      <c r="G8" s="12">
        <f t="shared" si="1"/>
        <v>266870</v>
      </c>
      <c r="H8" s="12">
        <f t="shared" si="1"/>
        <v>240998</v>
      </c>
      <c r="I8" s="12">
        <f t="shared" si="1"/>
        <v>224172</v>
      </c>
      <c r="J8" s="12">
        <f t="shared" si="1"/>
        <v>164461</v>
      </c>
      <c r="K8" s="12">
        <f t="shared" si="1"/>
        <v>179341</v>
      </c>
      <c r="L8" s="12">
        <f t="shared" si="1"/>
        <v>86975</v>
      </c>
      <c r="M8" s="12">
        <f t="shared" si="1"/>
        <v>53801</v>
      </c>
      <c r="N8" s="12">
        <f>SUM(B8:M8)</f>
        <v>2066250</v>
      </c>
    </row>
    <row r="9" spans="1:14" ht="18.75" customHeight="1">
      <c r="A9" s="13" t="s">
        <v>6</v>
      </c>
      <c r="B9" s="14">
        <v>29748</v>
      </c>
      <c r="C9" s="14">
        <v>28170</v>
      </c>
      <c r="D9" s="14">
        <v>17223</v>
      </c>
      <c r="E9" s="14">
        <v>4518</v>
      </c>
      <c r="F9" s="14">
        <v>14343</v>
      </c>
      <c r="G9" s="14">
        <v>27254</v>
      </c>
      <c r="H9" s="14">
        <v>34792</v>
      </c>
      <c r="I9" s="14">
        <v>17267</v>
      </c>
      <c r="J9" s="14">
        <v>21535</v>
      </c>
      <c r="K9" s="14">
        <v>17457</v>
      </c>
      <c r="L9" s="14">
        <v>12935</v>
      </c>
      <c r="M9" s="14">
        <v>7801</v>
      </c>
      <c r="N9" s="12">
        <f aca="true" t="shared" si="2" ref="N9:N19">SUM(B9:M9)</f>
        <v>233043</v>
      </c>
    </row>
    <row r="10" spans="1:14" ht="18.75" customHeight="1">
      <c r="A10" s="15" t="s">
        <v>7</v>
      </c>
      <c r="B10" s="14">
        <f>+B9-B11</f>
        <v>29748</v>
      </c>
      <c r="C10" s="14">
        <f>+C9-C11</f>
        <v>28170</v>
      </c>
      <c r="D10" s="14">
        <f>+D9-D11</f>
        <v>17223</v>
      </c>
      <c r="E10" s="14">
        <f>+E9-E11</f>
        <v>4518</v>
      </c>
      <c r="F10" s="14">
        <f aca="true" t="shared" si="3" ref="F10:M10">+F9-F11</f>
        <v>14343</v>
      </c>
      <c r="G10" s="14">
        <f t="shared" si="3"/>
        <v>27254</v>
      </c>
      <c r="H10" s="14">
        <f t="shared" si="3"/>
        <v>34792</v>
      </c>
      <c r="I10" s="14">
        <f t="shared" si="3"/>
        <v>17267</v>
      </c>
      <c r="J10" s="14">
        <f t="shared" si="3"/>
        <v>21535</v>
      </c>
      <c r="K10" s="14">
        <f t="shared" si="3"/>
        <v>17457</v>
      </c>
      <c r="L10" s="14">
        <f t="shared" si="3"/>
        <v>12935</v>
      </c>
      <c r="M10" s="14">
        <f t="shared" si="3"/>
        <v>7801</v>
      </c>
      <c r="N10" s="12">
        <f t="shared" si="2"/>
        <v>233043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217672</v>
      </c>
      <c r="C12" s="14">
        <f>C13+C14+C15</f>
        <v>155433</v>
      </c>
      <c r="D12" s="14">
        <f>D13+D14+D15</f>
        <v>190849</v>
      </c>
      <c r="E12" s="14">
        <f>E13+E14+E15</f>
        <v>38047</v>
      </c>
      <c r="F12" s="14">
        <f aca="true" t="shared" si="4" ref="F12:M12">F13+F14+F15</f>
        <v>137533</v>
      </c>
      <c r="G12" s="14">
        <f t="shared" si="4"/>
        <v>233707</v>
      </c>
      <c r="H12" s="14">
        <f t="shared" si="4"/>
        <v>201618</v>
      </c>
      <c r="I12" s="14">
        <f t="shared" si="4"/>
        <v>203245</v>
      </c>
      <c r="J12" s="14">
        <f t="shared" si="4"/>
        <v>139951</v>
      </c>
      <c r="K12" s="14">
        <f t="shared" si="4"/>
        <v>158474</v>
      </c>
      <c r="L12" s="14">
        <f t="shared" si="4"/>
        <v>72652</v>
      </c>
      <c r="M12" s="14">
        <f t="shared" si="4"/>
        <v>45252</v>
      </c>
      <c r="N12" s="12">
        <f t="shared" si="2"/>
        <v>1794433</v>
      </c>
    </row>
    <row r="13" spans="1:14" ht="18.75" customHeight="1">
      <c r="A13" s="15" t="s">
        <v>9</v>
      </c>
      <c r="B13" s="14">
        <v>116663</v>
      </c>
      <c r="C13" s="14">
        <v>85009</v>
      </c>
      <c r="D13" s="14">
        <v>99731</v>
      </c>
      <c r="E13" s="14">
        <v>20659</v>
      </c>
      <c r="F13" s="14">
        <v>72841</v>
      </c>
      <c r="G13" s="14">
        <v>126501</v>
      </c>
      <c r="H13" s="14">
        <v>113206</v>
      </c>
      <c r="I13" s="14">
        <v>112383</v>
      </c>
      <c r="J13" s="14">
        <v>75470</v>
      </c>
      <c r="K13" s="14">
        <v>85776</v>
      </c>
      <c r="L13" s="14">
        <v>38609</v>
      </c>
      <c r="M13" s="14">
        <v>23124</v>
      </c>
      <c r="N13" s="12">
        <f t="shared" si="2"/>
        <v>969972</v>
      </c>
    </row>
    <row r="14" spans="1:14" ht="18.75" customHeight="1">
      <c r="A14" s="15" t="s">
        <v>10</v>
      </c>
      <c r="B14" s="14">
        <v>97095</v>
      </c>
      <c r="C14" s="14">
        <v>67115</v>
      </c>
      <c r="D14" s="14">
        <v>88599</v>
      </c>
      <c r="E14" s="14">
        <v>16580</v>
      </c>
      <c r="F14" s="14">
        <v>61972</v>
      </c>
      <c r="G14" s="14">
        <v>102391</v>
      </c>
      <c r="H14" s="14">
        <v>84674</v>
      </c>
      <c r="I14" s="14">
        <v>87623</v>
      </c>
      <c r="J14" s="14">
        <v>61863</v>
      </c>
      <c r="K14" s="14">
        <v>69833</v>
      </c>
      <c r="L14" s="14">
        <v>32897</v>
      </c>
      <c r="M14" s="14">
        <v>21513</v>
      </c>
      <c r="N14" s="12">
        <f t="shared" si="2"/>
        <v>792155</v>
      </c>
    </row>
    <row r="15" spans="1:14" ht="18.75" customHeight="1">
      <c r="A15" s="15" t="s">
        <v>11</v>
      </c>
      <c r="B15" s="14">
        <v>3914</v>
      </c>
      <c r="C15" s="14">
        <v>3309</v>
      </c>
      <c r="D15" s="14">
        <v>2519</v>
      </c>
      <c r="E15" s="14">
        <v>808</v>
      </c>
      <c r="F15" s="14">
        <v>2720</v>
      </c>
      <c r="G15" s="14">
        <v>4815</v>
      </c>
      <c r="H15" s="14">
        <v>3738</v>
      </c>
      <c r="I15" s="14">
        <v>3239</v>
      </c>
      <c r="J15" s="14">
        <v>2618</v>
      </c>
      <c r="K15" s="14">
        <v>2865</v>
      </c>
      <c r="L15" s="14">
        <v>1146</v>
      </c>
      <c r="M15" s="14">
        <v>615</v>
      </c>
      <c r="N15" s="12">
        <f t="shared" si="2"/>
        <v>32306</v>
      </c>
    </row>
    <row r="16" spans="1:14" ht="18.75" customHeight="1">
      <c r="A16" s="16" t="s">
        <v>31</v>
      </c>
      <c r="B16" s="14">
        <f>B17+B18+B19</f>
        <v>5195</v>
      </c>
      <c r="C16" s="14">
        <f>C17+C18+C19</f>
        <v>3958</v>
      </c>
      <c r="D16" s="14">
        <f>D17+D18+D19</f>
        <v>3031</v>
      </c>
      <c r="E16" s="14">
        <f>E17+E18+E19</f>
        <v>787</v>
      </c>
      <c r="F16" s="14">
        <f aca="true" t="shared" si="5" ref="F16:M16">F17+F18+F19</f>
        <v>3125</v>
      </c>
      <c r="G16" s="14">
        <f t="shared" si="5"/>
        <v>5909</v>
      </c>
      <c r="H16" s="14">
        <f t="shared" si="5"/>
        <v>4588</v>
      </c>
      <c r="I16" s="14">
        <f t="shared" si="5"/>
        <v>3660</v>
      </c>
      <c r="J16" s="14">
        <f t="shared" si="5"/>
        <v>2975</v>
      </c>
      <c r="K16" s="14">
        <f t="shared" si="5"/>
        <v>3410</v>
      </c>
      <c r="L16" s="14">
        <f t="shared" si="5"/>
        <v>1388</v>
      </c>
      <c r="M16" s="14">
        <f t="shared" si="5"/>
        <v>748</v>
      </c>
      <c r="N16" s="12">
        <f t="shared" si="2"/>
        <v>38774</v>
      </c>
    </row>
    <row r="17" spans="1:14" ht="18.75" customHeight="1">
      <c r="A17" s="15" t="s">
        <v>28</v>
      </c>
      <c r="B17" s="14">
        <v>4774</v>
      </c>
      <c r="C17" s="14">
        <v>3665</v>
      </c>
      <c r="D17" s="14">
        <v>2791</v>
      </c>
      <c r="E17" s="14">
        <v>721</v>
      </c>
      <c r="F17" s="14">
        <v>2913</v>
      </c>
      <c r="G17" s="14">
        <v>5510</v>
      </c>
      <c r="H17" s="14">
        <v>4298</v>
      </c>
      <c r="I17" s="14">
        <v>3439</v>
      </c>
      <c r="J17" s="14">
        <v>2762</v>
      </c>
      <c r="K17" s="14">
        <v>3179</v>
      </c>
      <c r="L17" s="14">
        <v>1252</v>
      </c>
      <c r="M17" s="14">
        <v>680</v>
      </c>
      <c r="N17" s="12">
        <f t="shared" si="2"/>
        <v>35984</v>
      </c>
    </row>
    <row r="18" spans="1:14" ht="18.75" customHeight="1">
      <c r="A18" s="15" t="s">
        <v>29</v>
      </c>
      <c r="B18" s="14">
        <v>407</v>
      </c>
      <c r="C18" s="14">
        <v>282</v>
      </c>
      <c r="D18" s="14">
        <v>228</v>
      </c>
      <c r="E18" s="14">
        <v>63</v>
      </c>
      <c r="F18" s="14">
        <v>208</v>
      </c>
      <c r="G18" s="14">
        <v>380</v>
      </c>
      <c r="H18" s="14">
        <v>279</v>
      </c>
      <c r="I18" s="14">
        <v>203</v>
      </c>
      <c r="J18" s="14">
        <v>204</v>
      </c>
      <c r="K18" s="14">
        <v>224</v>
      </c>
      <c r="L18" s="14">
        <v>135</v>
      </c>
      <c r="M18" s="14">
        <v>68</v>
      </c>
      <c r="N18" s="12">
        <f t="shared" si="2"/>
        <v>2681</v>
      </c>
    </row>
    <row r="19" spans="1:14" ht="18.75" customHeight="1">
      <c r="A19" s="15" t="s">
        <v>30</v>
      </c>
      <c r="B19" s="14">
        <v>14</v>
      </c>
      <c r="C19" s="14">
        <v>11</v>
      </c>
      <c r="D19" s="14">
        <v>12</v>
      </c>
      <c r="E19" s="14">
        <v>3</v>
      </c>
      <c r="F19" s="14">
        <v>4</v>
      </c>
      <c r="G19" s="14">
        <v>19</v>
      </c>
      <c r="H19" s="14">
        <v>11</v>
      </c>
      <c r="I19" s="14">
        <v>18</v>
      </c>
      <c r="J19" s="14">
        <v>9</v>
      </c>
      <c r="K19" s="14">
        <v>7</v>
      </c>
      <c r="L19" s="14">
        <v>1</v>
      </c>
      <c r="M19" s="14">
        <v>0</v>
      </c>
      <c r="N19" s="12">
        <f t="shared" si="2"/>
        <v>109</v>
      </c>
    </row>
    <row r="20" spans="1:14" ht="18.75" customHeight="1">
      <c r="A20" s="17" t="s">
        <v>12</v>
      </c>
      <c r="B20" s="18">
        <f>B21+B22+B23</f>
        <v>154066</v>
      </c>
      <c r="C20" s="18">
        <f>C21+C22+C23</f>
        <v>92511</v>
      </c>
      <c r="D20" s="18">
        <f>D21+D22+D23</f>
        <v>85599</v>
      </c>
      <c r="E20" s="18">
        <f>E21+E22+E23</f>
        <v>18332</v>
      </c>
      <c r="F20" s="18">
        <f aca="true" t="shared" si="6" ref="F20:M20">F21+F22+F23</f>
        <v>72460</v>
      </c>
      <c r="G20" s="18">
        <f t="shared" si="6"/>
        <v>120176</v>
      </c>
      <c r="H20" s="18">
        <f t="shared" si="6"/>
        <v>130391</v>
      </c>
      <c r="I20" s="18">
        <f t="shared" si="6"/>
        <v>127680</v>
      </c>
      <c r="J20" s="18">
        <f t="shared" si="6"/>
        <v>83558</v>
      </c>
      <c r="K20" s="18">
        <f t="shared" si="6"/>
        <v>127213</v>
      </c>
      <c r="L20" s="18">
        <f t="shared" si="6"/>
        <v>49039</v>
      </c>
      <c r="M20" s="18">
        <f t="shared" si="6"/>
        <v>27733</v>
      </c>
      <c r="N20" s="12">
        <f aca="true" t="shared" si="7" ref="N20:N26">SUM(B20:M20)</f>
        <v>1088758</v>
      </c>
    </row>
    <row r="21" spans="1:14" ht="18.75" customHeight="1">
      <c r="A21" s="13" t="s">
        <v>13</v>
      </c>
      <c r="B21" s="14">
        <v>91985</v>
      </c>
      <c r="C21" s="14">
        <v>59348</v>
      </c>
      <c r="D21" s="14">
        <v>54726</v>
      </c>
      <c r="E21" s="14">
        <v>11997</v>
      </c>
      <c r="F21" s="14">
        <v>46010</v>
      </c>
      <c r="G21" s="14">
        <v>79434</v>
      </c>
      <c r="H21" s="14">
        <v>83937</v>
      </c>
      <c r="I21" s="14">
        <v>80578</v>
      </c>
      <c r="J21" s="14">
        <v>52038</v>
      </c>
      <c r="K21" s="14">
        <v>75723</v>
      </c>
      <c r="L21" s="14">
        <v>29013</v>
      </c>
      <c r="M21" s="14">
        <v>16032</v>
      </c>
      <c r="N21" s="12">
        <f t="shared" si="7"/>
        <v>680821</v>
      </c>
    </row>
    <row r="22" spans="1:14" ht="18.75" customHeight="1">
      <c r="A22" s="13" t="s">
        <v>14</v>
      </c>
      <c r="B22" s="14">
        <v>59699</v>
      </c>
      <c r="C22" s="14">
        <v>31407</v>
      </c>
      <c r="D22" s="14">
        <v>29721</v>
      </c>
      <c r="E22" s="14">
        <v>6032</v>
      </c>
      <c r="F22" s="14">
        <v>25112</v>
      </c>
      <c r="G22" s="14">
        <v>38563</v>
      </c>
      <c r="H22" s="14">
        <v>44459</v>
      </c>
      <c r="I22" s="14">
        <v>45198</v>
      </c>
      <c r="J22" s="14">
        <v>30227</v>
      </c>
      <c r="K22" s="14">
        <v>49653</v>
      </c>
      <c r="L22" s="14">
        <v>19422</v>
      </c>
      <c r="M22" s="14">
        <v>11397</v>
      </c>
      <c r="N22" s="12">
        <f t="shared" si="7"/>
        <v>390890</v>
      </c>
    </row>
    <row r="23" spans="1:14" ht="18.75" customHeight="1">
      <c r="A23" s="13" t="s">
        <v>15</v>
      </c>
      <c r="B23" s="14">
        <v>2382</v>
      </c>
      <c r="C23" s="14">
        <v>1756</v>
      </c>
      <c r="D23" s="14">
        <v>1152</v>
      </c>
      <c r="E23" s="14">
        <v>303</v>
      </c>
      <c r="F23" s="14">
        <v>1338</v>
      </c>
      <c r="G23" s="14">
        <v>2179</v>
      </c>
      <c r="H23" s="14">
        <v>1995</v>
      </c>
      <c r="I23" s="14">
        <v>1904</v>
      </c>
      <c r="J23" s="14">
        <v>1293</v>
      </c>
      <c r="K23" s="14">
        <v>1837</v>
      </c>
      <c r="L23" s="14">
        <v>604</v>
      </c>
      <c r="M23" s="14">
        <v>304</v>
      </c>
      <c r="N23" s="12">
        <f t="shared" si="7"/>
        <v>17047</v>
      </c>
    </row>
    <row r="24" spans="1:14" ht="18.75" customHeight="1">
      <c r="A24" s="17" t="s">
        <v>16</v>
      </c>
      <c r="B24" s="14">
        <f>B25+B26</f>
        <v>56430</v>
      </c>
      <c r="C24" s="14">
        <f>C25+C26</f>
        <v>45857</v>
      </c>
      <c r="D24" s="14">
        <f>D25+D26</f>
        <v>43703</v>
      </c>
      <c r="E24" s="14">
        <f>E25+E26</f>
        <v>11628</v>
      </c>
      <c r="F24" s="14">
        <f aca="true" t="shared" si="8" ref="F24:M24">F25+F26</f>
        <v>42730</v>
      </c>
      <c r="G24" s="14">
        <f t="shared" si="8"/>
        <v>67640</v>
      </c>
      <c r="H24" s="14">
        <f t="shared" si="8"/>
        <v>59361</v>
      </c>
      <c r="I24" s="14">
        <f t="shared" si="8"/>
        <v>41539</v>
      </c>
      <c r="J24" s="14">
        <f t="shared" si="8"/>
        <v>35012</v>
      </c>
      <c r="K24" s="14">
        <f t="shared" si="8"/>
        <v>33256</v>
      </c>
      <c r="L24" s="14">
        <f t="shared" si="8"/>
        <v>11237</v>
      </c>
      <c r="M24" s="14">
        <f t="shared" si="8"/>
        <v>5350</v>
      </c>
      <c r="N24" s="12">
        <f t="shared" si="7"/>
        <v>453743</v>
      </c>
    </row>
    <row r="25" spans="1:14" ht="18.75" customHeight="1">
      <c r="A25" s="13" t="s">
        <v>17</v>
      </c>
      <c r="B25" s="14">
        <v>36115</v>
      </c>
      <c r="C25" s="14">
        <v>29348</v>
      </c>
      <c r="D25" s="14">
        <v>27970</v>
      </c>
      <c r="E25" s="14">
        <v>7442</v>
      </c>
      <c r="F25" s="14">
        <v>27347</v>
      </c>
      <c r="G25" s="14">
        <v>43290</v>
      </c>
      <c r="H25" s="14">
        <v>37991</v>
      </c>
      <c r="I25" s="14">
        <v>26585</v>
      </c>
      <c r="J25" s="14">
        <v>22408</v>
      </c>
      <c r="K25" s="14">
        <v>21284</v>
      </c>
      <c r="L25" s="14">
        <v>7192</v>
      </c>
      <c r="M25" s="14">
        <v>3424</v>
      </c>
      <c r="N25" s="12">
        <f t="shared" si="7"/>
        <v>290396</v>
      </c>
    </row>
    <row r="26" spans="1:14" ht="18.75" customHeight="1">
      <c r="A26" s="13" t="s">
        <v>18</v>
      </c>
      <c r="B26" s="14">
        <v>20315</v>
      </c>
      <c r="C26" s="14">
        <v>16509</v>
      </c>
      <c r="D26" s="14">
        <v>15733</v>
      </c>
      <c r="E26" s="14">
        <v>4186</v>
      </c>
      <c r="F26" s="14">
        <v>15383</v>
      </c>
      <c r="G26" s="14">
        <v>24350</v>
      </c>
      <c r="H26" s="14">
        <v>21370</v>
      </c>
      <c r="I26" s="14">
        <v>14954</v>
      </c>
      <c r="J26" s="14">
        <v>12604</v>
      </c>
      <c r="K26" s="14">
        <v>11972</v>
      </c>
      <c r="L26" s="14">
        <v>4045</v>
      </c>
      <c r="M26" s="14">
        <v>1926</v>
      </c>
      <c r="N26" s="12">
        <f t="shared" si="7"/>
        <v>163347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0.9958494595448703</v>
      </c>
      <c r="D32" s="23">
        <f t="shared" si="9"/>
        <v>1</v>
      </c>
      <c r="E32" s="23">
        <f t="shared" si="9"/>
        <v>0.9912606012658228</v>
      </c>
      <c r="F32" s="23">
        <f t="shared" si="9"/>
        <v>0.9977226776613581</v>
      </c>
      <c r="G32" s="23">
        <f t="shared" si="9"/>
        <v>1</v>
      </c>
      <c r="H32" s="23">
        <f t="shared" si="9"/>
        <v>0.996141362739408</v>
      </c>
      <c r="I32" s="23">
        <f t="shared" si="9"/>
        <v>0.9983949993772099</v>
      </c>
      <c r="J32" s="23">
        <f t="shared" si="9"/>
        <v>1</v>
      </c>
      <c r="K32" s="23">
        <f t="shared" si="9"/>
        <v>0.99928557488008</v>
      </c>
      <c r="L32" s="23">
        <f t="shared" si="9"/>
        <v>0.9996413341844876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1.6750187909544718</v>
      </c>
      <c r="D35" s="26">
        <f>D32*D34</f>
        <v>1.5792</v>
      </c>
      <c r="E35" s="26">
        <f>E32*E34</f>
        <v>2.002544666677215</v>
      </c>
      <c r="F35" s="26">
        <f aca="true" t="shared" si="10" ref="F35:M35">F32*F34</f>
        <v>1.8377053999844557</v>
      </c>
      <c r="G35" s="26">
        <f t="shared" si="10"/>
        <v>1.4606</v>
      </c>
      <c r="H35" s="26">
        <f t="shared" si="10"/>
        <v>1.697723724516773</v>
      </c>
      <c r="I35" s="26">
        <f t="shared" si="10"/>
        <v>1.661029760463864</v>
      </c>
      <c r="J35" s="26">
        <f t="shared" si="10"/>
        <v>1.8737</v>
      </c>
      <c r="K35" s="26">
        <f t="shared" si="10"/>
        <v>1.7902201073976634</v>
      </c>
      <c r="L35" s="26">
        <f t="shared" si="10"/>
        <v>2.1270368308777527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-0.000783146</v>
      </c>
      <c r="D36" s="26">
        <v>0</v>
      </c>
      <c r="E36" s="26">
        <v>0</v>
      </c>
      <c r="F36" s="26">
        <v>0</v>
      </c>
      <c r="G36" s="26">
        <v>-0.00027792</v>
      </c>
      <c r="H36" s="26">
        <v>-0.00025509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342.40000000000003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154.08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637.72</v>
      </c>
    </row>
    <row r="39" spans="1:14" ht="18.75" customHeight="1">
      <c r="A39" s="61" t="s">
        <v>51</v>
      </c>
      <c r="B39" s="67">
        <v>0</v>
      </c>
      <c r="C39" s="67">
        <v>80</v>
      </c>
      <c r="D39" s="67">
        <v>0</v>
      </c>
      <c r="E39" s="67">
        <v>0</v>
      </c>
      <c r="F39" s="67">
        <v>0</v>
      </c>
      <c r="G39" s="67">
        <v>36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149</v>
      </c>
    </row>
    <row r="40" spans="1:14" ht="18.75" customHeight="1">
      <c r="A40" s="61" t="s">
        <v>52</v>
      </c>
      <c r="B40" s="63">
        <v>0</v>
      </c>
      <c r="C40" s="63">
        <v>4.28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806183.6288</v>
      </c>
      <c r="C42" s="69">
        <f aca="true" t="shared" si="12" ref="C42:N42">C43+C44+C45</f>
        <v>546024.349524366</v>
      </c>
      <c r="D42" s="69">
        <f t="shared" si="12"/>
        <v>537567.576</v>
      </c>
      <c r="E42" s="69">
        <f t="shared" si="12"/>
        <v>146810.55460344</v>
      </c>
      <c r="F42" s="69">
        <f>F43+F44+F45</f>
        <v>496531.4597272001</v>
      </c>
      <c r="G42" s="69">
        <f>G43+G44+G45</f>
        <v>664142.0852668799</v>
      </c>
      <c r="H42" s="69">
        <f t="shared" si="12"/>
        <v>731325.8543180999</v>
      </c>
      <c r="I42" s="69">
        <f t="shared" si="12"/>
        <v>653434.1584986399</v>
      </c>
      <c r="J42" s="69">
        <f t="shared" si="12"/>
        <v>530315.1847</v>
      </c>
      <c r="K42" s="69">
        <f t="shared" si="12"/>
        <v>608334.6946948</v>
      </c>
      <c r="L42" s="69">
        <f t="shared" si="12"/>
        <v>313208.30038358</v>
      </c>
      <c r="M42" s="69">
        <f t="shared" si="12"/>
        <v>181500.676</v>
      </c>
      <c r="N42" s="69">
        <f t="shared" si="12"/>
        <v>6215378.522517006</v>
      </c>
    </row>
    <row r="43" spans="1:14" ht="18.75" customHeight="1">
      <c r="A43" s="66" t="s">
        <v>103</v>
      </c>
      <c r="B43" s="63">
        <f aca="true" t="shared" si="13" ref="B43:H43">B35*B7</f>
        <v>806183.6288</v>
      </c>
      <c r="C43" s="63">
        <f t="shared" si="13"/>
        <v>545937.199517</v>
      </c>
      <c r="D43" s="63">
        <f t="shared" si="13"/>
        <v>537567.576</v>
      </c>
      <c r="E43" s="63">
        <f t="shared" si="13"/>
        <v>146810.55460344</v>
      </c>
      <c r="F43" s="63">
        <f t="shared" si="13"/>
        <v>496531.4597272001</v>
      </c>
      <c r="G43" s="63">
        <f t="shared" si="13"/>
        <v>664114.3716</v>
      </c>
      <c r="H43" s="63">
        <f t="shared" si="13"/>
        <v>731294.4943356</v>
      </c>
      <c r="I43" s="63">
        <f>I35*I7</f>
        <v>653434.1584986399</v>
      </c>
      <c r="J43" s="63">
        <f>J35*J7</f>
        <v>530315.1847</v>
      </c>
      <c r="K43" s="63">
        <f>K35*K7</f>
        <v>608334.6946948</v>
      </c>
      <c r="L43" s="63">
        <f>L35*L7</f>
        <v>313208.30038358</v>
      </c>
      <c r="M43" s="63">
        <f>M35*M7</f>
        <v>181500.676</v>
      </c>
      <c r="N43" s="65">
        <f>SUM(B43:M43)</f>
        <v>6215232.29886026</v>
      </c>
    </row>
    <row r="44" spans="1:14" ht="18.75" customHeight="1">
      <c r="A44" s="66" t="s">
        <v>104</v>
      </c>
      <c r="B44" s="63">
        <f aca="true" t="shared" si="14" ref="B44:M44">B36*B7</f>
        <v>0</v>
      </c>
      <c r="C44" s="63">
        <f t="shared" si="14"/>
        <v>-255.249992634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-126.36633312000001</v>
      </c>
      <c r="H44" s="63">
        <f t="shared" si="14"/>
        <v>-109.88001750000001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-491.496343254</v>
      </c>
    </row>
    <row r="45" spans="1:14" ht="18.75" customHeight="1">
      <c r="A45" s="66" t="s">
        <v>53</v>
      </c>
      <c r="B45" s="63">
        <f aca="true" t="shared" si="15" ref="B45:M45">B38</f>
        <v>0</v>
      </c>
      <c r="C45" s="63">
        <f t="shared" si="15"/>
        <v>342.40000000000003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154.08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637.72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+B48+B51+B58</f>
        <v>-104118</v>
      </c>
      <c r="C47" s="28">
        <f t="shared" si="16"/>
        <v>-98595</v>
      </c>
      <c r="D47" s="28">
        <f t="shared" si="16"/>
        <v>-60280.5</v>
      </c>
      <c r="E47" s="28">
        <f t="shared" si="16"/>
        <v>-15813</v>
      </c>
      <c r="F47" s="28">
        <f t="shared" si="16"/>
        <v>-50200.5</v>
      </c>
      <c r="G47" s="28">
        <f t="shared" si="16"/>
        <v>-95389</v>
      </c>
      <c r="H47" s="28">
        <f t="shared" si="16"/>
        <v>-121772</v>
      </c>
      <c r="I47" s="28">
        <f t="shared" si="16"/>
        <v>-60434.5</v>
      </c>
      <c r="J47" s="28">
        <f t="shared" si="16"/>
        <v>-75372.5</v>
      </c>
      <c r="K47" s="28">
        <f t="shared" si="16"/>
        <v>-61099.5</v>
      </c>
      <c r="L47" s="28">
        <f t="shared" si="16"/>
        <v>-45272.5</v>
      </c>
      <c r="M47" s="28">
        <f t="shared" si="16"/>
        <v>-27303.5</v>
      </c>
      <c r="N47" s="28">
        <f t="shared" si="16"/>
        <v>-815650.5</v>
      </c>
      <c r="P47" s="40"/>
    </row>
    <row r="48" spans="1:16" ht="18.75" customHeight="1">
      <c r="A48" s="17" t="s">
        <v>55</v>
      </c>
      <c r="B48" s="29">
        <f>B49+B50</f>
        <v>-104118</v>
      </c>
      <c r="C48" s="29">
        <f>C49+C50</f>
        <v>-98595</v>
      </c>
      <c r="D48" s="29">
        <f>D49+D50</f>
        <v>-60280.5</v>
      </c>
      <c r="E48" s="29">
        <f>E49+E50</f>
        <v>-15813</v>
      </c>
      <c r="F48" s="29">
        <f aca="true" t="shared" si="17" ref="F48:M48">F49+F50</f>
        <v>-50200.5</v>
      </c>
      <c r="G48" s="29">
        <f t="shared" si="17"/>
        <v>-95389</v>
      </c>
      <c r="H48" s="29">
        <f t="shared" si="17"/>
        <v>-121772</v>
      </c>
      <c r="I48" s="29">
        <f t="shared" si="17"/>
        <v>-60434.5</v>
      </c>
      <c r="J48" s="29">
        <f t="shared" si="17"/>
        <v>-75372.5</v>
      </c>
      <c r="K48" s="29">
        <f t="shared" si="17"/>
        <v>-61099.5</v>
      </c>
      <c r="L48" s="29">
        <f t="shared" si="17"/>
        <v>-45272.5</v>
      </c>
      <c r="M48" s="29">
        <f t="shared" si="17"/>
        <v>-27303.5</v>
      </c>
      <c r="N48" s="28">
        <f aca="true" t="shared" si="18" ref="N48:N58">SUM(B48:M48)</f>
        <v>-815650.5</v>
      </c>
      <c r="P48" s="40"/>
    </row>
    <row r="49" spans="1:16" ht="18.75" customHeight="1">
      <c r="A49" s="13" t="s">
        <v>56</v>
      </c>
      <c r="B49" s="20">
        <f>ROUND(-B9*$D$3,2)</f>
        <v>-104118</v>
      </c>
      <c r="C49" s="20">
        <f>ROUND(-C9*$D$3,2)</f>
        <v>-98595</v>
      </c>
      <c r="D49" s="20">
        <f>ROUND(-D9*$D$3,2)</f>
        <v>-60280.5</v>
      </c>
      <c r="E49" s="20">
        <f>ROUND(-E9*$D$3,2)</f>
        <v>-15813</v>
      </c>
      <c r="F49" s="20">
        <f aca="true" t="shared" si="19" ref="F49:M49">ROUND(-F9*$D$3,2)</f>
        <v>-50200.5</v>
      </c>
      <c r="G49" s="20">
        <f t="shared" si="19"/>
        <v>-95389</v>
      </c>
      <c r="H49" s="20">
        <f t="shared" si="19"/>
        <v>-121772</v>
      </c>
      <c r="I49" s="20">
        <f t="shared" si="19"/>
        <v>-60434.5</v>
      </c>
      <c r="J49" s="20">
        <f t="shared" si="19"/>
        <v>-75372.5</v>
      </c>
      <c r="K49" s="20">
        <f t="shared" si="19"/>
        <v>-61099.5</v>
      </c>
      <c r="L49" s="20">
        <f t="shared" si="19"/>
        <v>-45272.5</v>
      </c>
      <c r="M49" s="20">
        <f t="shared" si="19"/>
        <v>-27303.5</v>
      </c>
      <c r="N49" s="54">
        <f t="shared" si="18"/>
        <v>-815650.5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702065.6288</v>
      </c>
      <c r="C60" s="32">
        <f t="shared" si="22"/>
        <v>447429.34952436597</v>
      </c>
      <c r="D60" s="32">
        <f t="shared" si="22"/>
        <v>477287.076</v>
      </c>
      <c r="E60" s="32">
        <f t="shared" si="22"/>
        <v>130997.55460343999</v>
      </c>
      <c r="F60" s="32">
        <f t="shared" si="22"/>
        <v>446330.9597272001</v>
      </c>
      <c r="G60" s="32">
        <f t="shared" si="22"/>
        <v>568753.0852668799</v>
      </c>
      <c r="H60" s="32">
        <f t="shared" si="22"/>
        <v>609553.8543180999</v>
      </c>
      <c r="I60" s="32">
        <f t="shared" si="22"/>
        <v>592999.6584986399</v>
      </c>
      <c r="J60" s="32">
        <f t="shared" si="22"/>
        <v>454942.6847</v>
      </c>
      <c r="K60" s="32">
        <f t="shared" si="22"/>
        <v>547235.1946948</v>
      </c>
      <c r="L60" s="32">
        <f t="shared" si="22"/>
        <v>267935.80038358</v>
      </c>
      <c r="M60" s="32">
        <f t="shared" si="22"/>
        <v>154197.176</v>
      </c>
      <c r="N60" s="32">
        <f>SUM(B60:M60)</f>
        <v>5399728.022517006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5399727.99</v>
      </c>
      <c r="P63" s="40"/>
    </row>
    <row r="64" spans="1:14" ht="18.75" customHeight="1">
      <c r="A64" s="17" t="s">
        <v>22</v>
      </c>
      <c r="B64" s="42">
        <v>128551.76</v>
      </c>
      <c r="C64" s="42">
        <v>109895.93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238447.69</v>
      </c>
    </row>
    <row r="65" spans="1:14" ht="18.75" customHeight="1">
      <c r="A65" s="17" t="s">
        <v>23</v>
      </c>
      <c r="B65" s="42">
        <v>402553.94</v>
      </c>
      <c r="C65" s="42">
        <v>206434.63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608988.5700000001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477287.08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477287.08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130997.55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130997.55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446330.96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446330.96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568753.08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568753.08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466508.96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466508.96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143044.89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143044.89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592999.66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592999.66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454942.68</v>
      </c>
      <c r="K73" s="41">
        <v>0</v>
      </c>
      <c r="L73" s="41">
        <v>0</v>
      </c>
      <c r="M73" s="41">
        <v>0</v>
      </c>
      <c r="N73" s="32">
        <f t="shared" si="23"/>
        <v>454942.68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29">
        <v>547235.19</v>
      </c>
      <c r="L74" s="41">
        <v>0</v>
      </c>
      <c r="M74" s="41">
        <v>0</v>
      </c>
      <c r="N74" s="29">
        <f t="shared" si="23"/>
        <v>547235.19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29">
        <v>267935.8</v>
      </c>
      <c r="M75" s="41">
        <v>0</v>
      </c>
      <c r="N75" s="32">
        <f t="shared" si="23"/>
        <v>267935.8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154197.18</v>
      </c>
      <c r="N76" s="29">
        <f t="shared" si="23"/>
        <v>154197.18</v>
      </c>
    </row>
    <row r="77" spans="1:14" ht="18.75" customHeight="1">
      <c r="A77" s="38" t="s">
        <v>68</v>
      </c>
      <c r="B77" s="36">
        <v>170959.92</v>
      </c>
      <c r="C77" s="36">
        <v>131098.78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302058.7</v>
      </c>
    </row>
    <row r="78" spans="1:14" ht="17.25" customHeight="1">
      <c r="A78" s="70"/>
      <c r="B78" s="71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/>
      <c r="K78" s="71"/>
      <c r="L78" s="71">
        <v>0</v>
      </c>
      <c r="M78" s="71">
        <v>0</v>
      </c>
      <c r="N78" s="71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1.9482654856874708</v>
      </c>
      <c r="C81" s="52">
        <v>1.9048321810322684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1.693999989414377</v>
      </c>
      <c r="C82" s="52">
        <v>1.5879815396069341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1.5792000117507088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2.0025446038847665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1.8377054009941116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1.460599996481088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1.718842355722128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1.6355645168673045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1.6610297642803218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1.8736999833940453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1.7902200935817074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2.127036828272813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2.089000046038396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2015-02-02T21:17:54Z</dcterms:modified>
  <cp:category/>
  <cp:version/>
  <cp:contentType/>
  <cp:contentStatus/>
</cp:coreProperties>
</file>