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<sst xmlns="http://schemas.openxmlformats.org/spreadsheetml/2006/main" count="107" uniqueCount="106">
  <si>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</si>
  <si>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</si>
  <si>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</si>
  <si>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</si>
  <si>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</si>
  <si>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</si>
  <si>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</si>
  <si>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</si>
  <si>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</si>
  <si>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</si>
  <si>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</si>
  <si>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</si>
  <si>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</si>
  <si>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</si>
  <si>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</si>
  <si>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</si>
  <si>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</si>
  <si>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</si>
  <si>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</si>
  <si>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</si>
  <si>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</si>
  <si>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</si>
  <si>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</si>
  <si>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</si>
  <si>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</si>
  <si>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</si>
  <si>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</si>
  <si>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</si>
  <si>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</si>
  <si>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</si>
  <si>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</si>
  <si>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</si>
  <si>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</si>
  <si>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</si>
  <si>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</si>
  <si>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</si>
  <si>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</si>
  <si>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</si>
  <si>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</si>
  <si>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</si>
  <si>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</si>
  <si>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</si>
  <si>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</si>
  <si>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</si>
  <si>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</si>
  <si>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</si>
  <si>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</si>
  <si>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</si>
  <si>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</si>
  <si>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</si>
  <si>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</si>
  <si>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</si>
  <si>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</si>
  <si>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</si>
  <si>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</si>
  <si>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</si>
  <si>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</si>
  <si>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</si>
  <si>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</si>
  <si>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</si>
  <si>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</si>
  <si>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</si>
  <si>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</si>
  <si>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</si>
  <si>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</si>
  <si>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</si>
  <si>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</si>
  <si>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</si>
  <si>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</si>
  <si>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</si>
  <si>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</si>
  <si>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</si>
  <si>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</si>
  <si>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</si>
  <si>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</si>
  <si>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</si>
  <si>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</si>
  <si>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</si>
  <si>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</si>
  <si>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</si>
  <si>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</si>
  <si>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</si>
  <si>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</si>
  <si>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</si>
  <si>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</si>
  <si>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</si>
  <si>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</si>
  <si>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</si>
  <si>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</si>
  <si>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</si>
  <si>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</si>
  <si>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</si>
  <si>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</si>
  <si>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</si>
  <si>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</si>
  <si>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</si>
  <si>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</si>
  <si>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</si>
  <si>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</si>
  <si>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</si>
  <si>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</si>
  <si>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</si>
  <si>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</si>
  <si>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</si>
  <si>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</si>
  <si>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26/01/15 - VENCIMENTO 02/02/15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</si>
</sst>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436541</v>
      </c>
      <c r="C7" s="10">
        <f>C8+C20+C24</f>
        <v>312649</v>
      </c>
      <c r="D7" s="10">
        <f>D8+D20+D24</f>
        <v>327722</v>
      </c>
      <c r="E7" s="10">
        <f>E8+E20+E24</f>
        <v>69098</v>
      </c>
      <c r="F7" s="10">
        <f aca="true" t="shared" si="0" ref="F7:M7">F8+F20+F24</f>
        <v>256412</v>
      </c>
      <c r="G7" s="10">
        <f t="shared" si="0"/>
        <v>434862</v>
      </c>
      <c r="H7" s="10">
        <f t="shared" si="0"/>
        <v>420042</v>
      </c>
      <c r="I7" s="10">
        <f t="shared" si="0"/>
        <v>381904</v>
      </c>
      <c r="J7" s="10">
        <f t="shared" si="0"/>
        <v>274740</v>
      </c>
      <c r="K7" s="10">
        <f t="shared" si="0"/>
        <v>324996</v>
      </c>
      <c r="L7" s="10">
        <f t="shared" si="0"/>
        <v>142262</v>
      </c>
      <c r="M7" s="10">
        <f t="shared" si="0"/>
        <v>83194</v>
      </c>
      <c r="N7" s="10">
        <f>+N8+N20+N24</f>
        <v>3464422</v>
      </c>
      <c r="P7" s="39"/>
    </row>
    <row r="8" spans="1:14" ht="18.75" customHeight="1">
      <c r="A8" s="11" t="s">
        <v>32</v>
      </c>
      <c r="B8" s="12">
        <f>+B9+B12+B16</f>
        <v>240062</v>
      </c>
      <c r="C8" s="12">
        <f>+C9+C12+C16</f>
        <v>180949</v>
      </c>
      <c r="D8" s="12">
        <f>+D9+D12+D16</f>
        <v>205008</v>
      </c>
      <c r="E8" s="12">
        <f>+E9+E12+E16</f>
        <v>40754</v>
      </c>
      <c r="F8" s="12">
        <f aca="true" t="shared" si="1" ref="F8:M8">+F9+F12+F16</f>
        <v>148223</v>
      </c>
      <c r="G8" s="12">
        <f t="shared" si="1"/>
        <v>256567</v>
      </c>
      <c r="H8" s="12">
        <f t="shared" si="1"/>
        <v>236633</v>
      </c>
      <c r="I8" s="12">
        <f t="shared" si="1"/>
        <v>217466</v>
      </c>
      <c r="J8" s="12">
        <f t="shared" si="1"/>
        <v>159441</v>
      </c>
      <c r="K8" s="12">
        <f t="shared" si="1"/>
        <v>173507</v>
      </c>
      <c r="L8" s="12">
        <f t="shared" si="1"/>
        <v>84164</v>
      </c>
      <c r="M8" s="12">
        <f t="shared" si="1"/>
        <v>51949</v>
      </c>
      <c r="N8" s="12">
        <f>SUM(B8:M8)</f>
        <v>1994723</v>
      </c>
    </row>
    <row r="9" spans="1:14" ht="18.75" customHeight="1">
      <c r="A9" s="13" t="s">
        <v>6</v>
      </c>
      <c r="B9" s="14">
        <v>31632</v>
      </c>
      <c r="C9" s="14">
        <v>29118</v>
      </c>
      <c r="D9" s="14">
        <v>19350</v>
      </c>
      <c r="E9" s="14">
        <v>4662</v>
      </c>
      <c r="F9" s="14">
        <v>15281</v>
      </c>
      <c r="G9" s="14">
        <v>28382</v>
      </c>
      <c r="H9" s="14">
        <v>36333</v>
      </c>
      <c r="I9" s="14">
        <v>19178</v>
      </c>
      <c r="J9" s="14">
        <v>22693</v>
      </c>
      <c r="K9" s="14">
        <v>18342</v>
      </c>
      <c r="L9" s="14">
        <v>13136</v>
      </c>
      <c r="M9" s="14">
        <v>8181</v>
      </c>
      <c r="N9" s="12">
        <f aca="true" t="shared" si="2" ref="N9:N19">SUM(B9:M9)</f>
        <v>246288</v>
      </c>
    </row>
    <row r="10" spans="1:14" ht="18.75" customHeight="1">
      <c r="A10" s="15" t="s">
        <v>7</v>
      </c>
      <c r="B10" s="14">
        <f>+B9-B11</f>
        <v>31632</v>
      </c>
      <c r="C10" s="14">
        <f>+C9-C11</f>
        <v>29118</v>
      </c>
      <c r="D10" s="14">
        <f>+D9-D11</f>
        <v>19350</v>
      </c>
      <c r="E10" s="14">
        <f>+E9-E11</f>
        <v>4662</v>
      </c>
      <c r="F10" s="14">
        <f aca="true" t="shared" si="3" ref="F10:M10">+F9-F11</f>
        <v>15281</v>
      </c>
      <c r="G10" s="14">
        <f t="shared" si="3"/>
        <v>28382</v>
      </c>
      <c r="H10" s="14">
        <f t="shared" si="3"/>
        <v>36333</v>
      </c>
      <c r="I10" s="14">
        <f t="shared" si="3"/>
        <v>19178</v>
      </c>
      <c r="J10" s="14">
        <f t="shared" si="3"/>
        <v>22693</v>
      </c>
      <c r="K10" s="14">
        <f t="shared" si="3"/>
        <v>18342</v>
      </c>
      <c r="L10" s="14">
        <f t="shared" si="3"/>
        <v>13136</v>
      </c>
      <c r="M10" s="14">
        <f t="shared" si="3"/>
        <v>8181</v>
      </c>
      <c r="N10" s="12">
        <f t="shared" si="2"/>
        <v>246288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203489</v>
      </c>
      <c r="C12" s="14">
        <f>C13+C14+C15</f>
        <v>148108</v>
      </c>
      <c r="D12" s="14">
        <f>D13+D14+D15</f>
        <v>182643</v>
      </c>
      <c r="E12" s="14">
        <f>E13+E14+E15</f>
        <v>35339</v>
      </c>
      <c r="F12" s="14">
        <f aca="true" t="shared" si="4" ref="F12:M12">F13+F14+F15</f>
        <v>130025</v>
      </c>
      <c r="G12" s="14">
        <f t="shared" si="4"/>
        <v>222582</v>
      </c>
      <c r="H12" s="14">
        <f t="shared" si="4"/>
        <v>195833</v>
      </c>
      <c r="I12" s="14">
        <f t="shared" si="4"/>
        <v>194691</v>
      </c>
      <c r="J12" s="14">
        <f t="shared" si="4"/>
        <v>133877</v>
      </c>
      <c r="K12" s="14">
        <f t="shared" si="4"/>
        <v>151920</v>
      </c>
      <c r="L12" s="14">
        <f t="shared" si="4"/>
        <v>69722</v>
      </c>
      <c r="M12" s="14">
        <f t="shared" si="4"/>
        <v>43080</v>
      </c>
      <c r="N12" s="12">
        <f t="shared" si="2"/>
        <v>1711309</v>
      </c>
    </row>
    <row r="13" spans="1:14" ht="18.75" customHeight="1">
      <c r="A13" s="15" t="s">
        <v>9</v>
      </c>
      <c r="B13" s="14">
        <v>108025</v>
      </c>
      <c r="C13" s="14">
        <v>80422</v>
      </c>
      <c r="D13" s="14">
        <v>94825</v>
      </c>
      <c r="E13" s="14">
        <v>18960</v>
      </c>
      <c r="F13" s="14">
        <v>68660</v>
      </c>
      <c r="G13" s="14">
        <v>119603</v>
      </c>
      <c r="H13" s="14">
        <v>108737</v>
      </c>
      <c r="I13" s="14">
        <v>107764</v>
      </c>
      <c r="J13" s="14">
        <v>71811</v>
      </c>
      <c r="K13" s="14">
        <v>81667</v>
      </c>
      <c r="L13" s="14">
        <v>37117</v>
      </c>
      <c r="M13" s="14">
        <v>22175</v>
      </c>
      <c r="N13" s="12">
        <f t="shared" si="2"/>
        <v>919766</v>
      </c>
    </row>
    <row r="14" spans="1:14" ht="18.75" customHeight="1">
      <c r="A14" s="15" t="s">
        <v>10</v>
      </c>
      <c r="B14" s="14">
        <v>91783</v>
      </c>
      <c r="C14" s="14">
        <v>64601</v>
      </c>
      <c r="D14" s="14">
        <v>85472</v>
      </c>
      <c r="E14" s="14">
        <v>15646</v>
      </c>
      <c r="F14" s="14">
        <v>59008</v>
      </c>
      <c r="G14" s="14">
        <v>98547</v>
      </c>
      <c r="H14" s="14">
        <v>83580</v>
      </c>
      <c r="I14" s="14">
        <v>83882</v>
      </c>
      <c r="J14" s="14">
        <v>59700</v>
      </c>
      <c r="K14" s="14">
        <v>67662</v>
      </c>
      <c r="L14" s="14">
        <v>31599</v>
      </c>
      <c r="M14" s="14">
        <v>20315</v>
      </c>
      <c r="N14" s="12">
        <f t="shared" si="2"/>
        <v>761795</v>
      </c>
    </row>
    <row r="15" spans="1:14" ht="18.75" customHeight="1">
      <c r="A15" s="15" t="s">
        <v>11</v>
      </c>
      <c r="B15" s="14">
        <v>3681</v>
      </c>
      <c r="C15" s="14">
        <v>3085</v>
      </c>
      <c r="D15" s="14">
        <v>2346</v>
      </c>
      <c r="E15" s="14">
        <v>733</v>
      </c>
      <c r="F15" s="14">
        <v>2357</v>
      </c>
      <c r="G15" s="14">
        <v>4432</v>
      </c>
      <c r="H15" s="14">
        <v>3516</v>
      </c>
      <c r="I15" s="14">
        <v>3045</v>
      </c>
      <c r="J15" s="14">
        <v>2366</v>
      </c>
      <c r="K15" s="14">
        <v>2591</v>
      </c>
      <c r="L15" s="14">
        <v>1006</v>
      </c>
      <c r="M15" s="14">
        <v>590</v>
      </c>
      <c r="N15" s="12">
        <f t="shared" si="2"/>
        <v>29748</v>
      </c>
    </row>
    <row r="16" spans="1:14" ht="18.75" customHeight="1">
      <c r="A16" s="16" t="s">
        <v>31</v>
      </c>
      <c r="B16" s="14">
        <f>B17+B18+B19</f>
        <v>4941</v>
      </c>
      <c r="C16" s="14">
        <f>C17+C18+C19</f>
        <v>3723</v>
      </c>
      <c r="D16" s="14">
        <f>D17+D18+D19</f>
        <v>3015</v>
      </c>
      <c r="E16" s="14">
        <f>E17+E18+E19</f>
        <v>753</v>
      </c>
      <c r="F16" s="14">
        <f aca="true" t="shared" si="5" ref="F16:M16">F17+F18+F19</f>
        <v>2917</v>
      </c>
      <c r="G16" s="14">
        <f t="shared" si="5"/>
        <v>5603</v>
      </c>
      <c r="H16" s="14">
        <f t="shared" si="5"/>
        <v>4467</v>
      </c>
      <c r="I16" s="14">
        <f t="shared" si="5"/>
        <v>3597</v>
      </c>
      <c r="J16" s="14">
        <f t="shared" si="5"/>
        <v>2871</v>
      </c>
      <c r="K16" s="14">
        <f t="shared" si="5"/>
        <v>3245</v>
      </c>
      <c r="L16" s="14">
        <f t="shared" si="5"/>
        <v>1306</v>
      </c>
      <c r="M16" s="14">
        <f t="shared" si="5"/>
        <v>688</v>
      </c>
      <c r="N16" s="12">
        <f t="shared" si="2"/>
        <v>37126</v>
      </c>
    </row>
    <row r="17" spans="1:14" ht="18.75" customHeight="1">
      <c r="A17" s="15" t="s">
        <v>28</v>
      </c>
      <c r="B17" s="14">
        <v>4521</v>
      </c>
      <c r="C17" s="14">
        <v>3451</v>
      </c>
      <c r="D17" s="14">
        <v>2770</v>
      </c>
      <c r="E17" s="14">
        <v>692</v>
      </c>
      <c r="F17" s="14">
        <v>2735</v>
      </c>
      <c r="G17" s="14">
        <v>5222</v>
      </c>
      <c r="H17" s="14">
        <v>4173</v>
      </c>
      <c r="I17" s="14">
        <v>3376</v>
      </c>
      <c r="J17" s="14">
        <v>2665</v>
      </c>
      <c r="K17" s="14">
        <v>3013</v>
      </c>
      <c r="L17" s="14">
        <v>1203</v>
      </c>
      <c r="M17" s="14">
        <v>618</v>
      </c>
      <c r="N17" s="12">
        <f t="shared" si="2"/>
        <v>34439</v>
      </c>
    </row>
    <row r="18" spans="1:14" ht="18.75" customHeight="1">
      <c r="A18" s="15" t="s">
        <v>29</v>
      </c>
      <c r="B18" s="14">
        <v>405</v>
      </c>
      <c r="C18" s="14">
        <v>258</v>
      </c>
      <c r="D18" s="14">
        <v>240</v>
      </c>
      <c r="E18" s="14">
        <v>59</v>
      </c>
      <c r="F18" s="14">
        <v>177</v>
      </c>
      <c r="G18" s="14">
        <v>369</v>
      </c>
      <c r="H18" s="14">
        <v>290</v>
      </c>
      <c r="I18" s="14">
        <v>205</v>
      </c>
      <c r="J18" s="14">
        <v>195</v>
      </c>
      <c r="K18" s="14">
        <v>222</v>
      </c>
      <c r="L18" s="14">
        <v>100</v>
      </c>
      <c r="M18" s="14">
        <v>70</v>
      </c>
      <c r="N18" s="12">
        <f t="shared" si="2"/>
        <v>2590</v>
      </c>
    </row>
    <row r="19" spans="1:14" ht="18.75" customHeight="1">
      <c r="A19" s="15" t="s">
        <v>30</v>
      </c>
      <c r="B19" s="14">
        <v>15</v>
      </c>
      <c r="C19" s="14">
        <v>14</v>
      </c>
      <c r="D19" s="14">
        <v>5</v>
      </c>
      <c r="E19" s="14">
        <v>2</v>
      </c>
      <c r="F19" s="14">
        <v>5</v>
      </c>
      <c r="G19" s="14">
        <v>12</v>
      </c>
      <c r="H19" s="14">
        <v>4</v>
      </c>
      <c r="I19" s="14">
        <v>16</v>
      </c>
      <c r="J19" s="14">
        <v>11</v>
      </c>
      <c r="K19" s="14">
        <v>10</v>
      </c>
      <c r="L19" s="14">
        <v>3</v>
      </c>
      <c r="M19" s="14">
        <v>0</v>
      </c>
      <c r="N19" s="12">
        <f t="shared" si="2"/>
        <v>97</v>
      </c>
    </row>
    <row r="20" spans="1:14" ht="18.75" customHeight="1">
      <c r="A20" s="17" t="s">
        <v>12</v>
      </c>
      <c r="B20" s="18">
        <f>B21+B22+B23</f>
        <v>144401</v>
      </c>
      <c r="C20" s="18">
        <f>C21+C22+C23</f>
        <v>88384</v>
      </c>
      <c r="D20" s="18">
        <f>D21+D22+D23</f>
        <v>81157</v>
      </c>
      <c r="E20" s="18">
        <f>E21+E22+E23</f>
        <v>16931</v>
      </c>
      <c r="F20" s="18">
        <f aca="true" t="shared" si="6" ref="F20:M20">F21+F22+F23</f>
        <v>68432</v>
      </c>
      <c r="G20" s="18">
        <f t="shared" si="6"/>
        <v>113534</v>
      </c>
      <c r="H20" s="18">
        <f t="shared" si="6"/>
        <v>125345</v>
      </c>
      <c r="I20" s="18">
        <f t="shared" si="6"/>
        <v>123757</v>
      </c>
      <c r="J20" s="18">
        <f t="shared" si="6"/>
        <v>80638</v>
      </c>
      <c r="K20" s="18">
        <f t="shared" si="6"/>
        <v>120426</v>
      </c>
      <c r="L20" s="18">
        <f t="shared" si="6"/>
        <v>47307</v>
      </c>
      <c r="M20" s="18">
        <f t="shared" si="6"/>
        <v>26172</v>
      </c>
      <c r="N20" s="12">
        <f aca="true" t="shared" si="7" ref="N20:N26">SUM(B20:M20)</f>
        <v>1036484</v>
      </c>
    </row>
    <row r="21" spans="1:14" ht="18.75" customHeight="1">
      <c r="A21" s="13" t="s">
        <v>13</v>
      </c>
      <c r="B21" s="14">
        <v>86065</v>
      </c>
      <c r="C21" s="14">
        <v>56248</v>
      </c>
      <c r="D21" s="14">
        <v>52255</v>
      </c>
      <c r="E21" s="14">
        <v>10991</v>
      </c>
      <c r="F21" s="14">
        <v>43603</v>
      </c>
      <c r="G21" s="14">
        <v>74768</v>
      </c>
      <c r="H21" s="14">
        <v>80429</v>
      </c>
      <c r="I21" s="14">
        <v>78211</v>
      </c>
      <c r="J21" s="14">
        <v>50015</v>
      </c>
      <c r="K21" s="14">
        <v>72051</v>
      </c>
      <c r="L21" s="14">
        <v>28366</v>
      </c>
      <c r="M21" s="14">
        <v>15394</v>
      </c>
      <c r="N21" s="12">
        <f t="shared" si="7"/>
        <v>648396</v>
      </c>
    </row>
    <row r="22" spans="1:14" ht="18.75" customHeight="1">
      <c r="A22" s="13" t="s">
        <v>14</v>
      </c>
      <c r="B22" s="14">
        <v>56032</v>
      </c>
      <c r="C22" s="14">
        <v>30623</v>
      </c>
      <c r="D22" s="14">
        <v>27808</v>
      </c>
      <c r="E22" s="14">
        <v>5607</v>
      </c>
      <c r="F22" s="14">
        <v>23715</v>
      </c>
      <c r="G22" s="14">
        <v>36808</v>
      </c>
      <c r="H22" s="14">
        <v>43038</v>
      </c>
      <c r="I22" s="14">
        <v>43801</v>
      </c>
      <c r="J22" s="14">
        <v>29447</v>
      </c>
      <c r="K22" s="14">
        <v>46667</v>
      </c>
      <c r="L22" s="14">
        <v>18362</v>
      </c>
      <c r="M22" s="14">
        <v>10434</v>
      </c>
      <c r="N22" s="12">
        <f t="shared" si="7"/>
        <v>372342</v>
      </c>
    </row>
    <row r="23" spans="1:14" ht="18.75" customHeight="1">
      <c r="A23" s="13" t="s">
        <v>15</v>
      </c>
      <c r="B23" s="14">
        <v>2304</v>
      </c>
      <c r="C23" s="14">
        <v>1513</v>
      </c>
      <c r="D23" s="14">
        <v>1094</v>
      </c>
      <c r="E23" s="14">
        <v>333</v>
      </c>
      <c r="F23" s="14">
        <v>1114</v>
      </c>
      <c r="G23" s="14">
        <v>1958</v>
      </c>
      <c r="H23" s="14">
        <v>1878</v>
      </c>
      <c r="I23" s="14">
        <v>1745</v>
      </c>
      <c r="J23" s="14">
        <v>1176</v>
      </c>
      <c r="K23" s="14">
        <v>1708</v>
      </c>
      <c r="L23" s="14">
        <v>579</v>
      </c>
      <c r="M23" s="14">
        <v>344</v>
      </c>
      <c r="N23" s="12">
        <f t="shared" si="7"/>
        <v>15746</v>
      </c>
    </row>
    <row r="24" spans="1:14" ht="18.75" customHeight="1">
      <c r="A24" s="17" t="s">
        <v>16</v>
      </c>
      <c r="B24" s="14">
        <f>B25+B26</f>
        <v>52078</v>
      </c>
      <c r="C24" s="14">
        <f>C25+C26</f>
        <v>43316</v>
      </c>
      <c r="D24" s="14">
        <f>D25+D26</f>
        <v>41557</v>
      </c>
      <c r="E24" s="14">
        <f>E25+E26</f>
        <v>11413</v>
      </c>
      <c r="F24" s="14">
        <f aca="true" t="shared" si="8" ref="F24:M24">F25+F26</f>
        <v>39757</v>
      </c>
      <c r="G24" s="14">
        <f t="shared" si="8"/>
        <v>64761</v>
      </c>
      <c r="H24" s="14">
        <f t="shared" si="8"/>
        <v>58064</v>
      </c>
      <c r="I24" s="14">
        <f t="shared" si="8"/>
        <v>40681</v>
      </c>
      <c r="J24" s="14">
        <f t="shared" si="8"/>
        <v>34661</v>
      </c>
      <c r="K24" s="14">
        <f t="shared" si="8"/>
        <v>31063</v>
      </c>
      <c r="L24" s="14">
        <f t="shared" si="8"/>
        <v>10791</v>
      </c>
      <c r="M24" s="14">
        <f t="shared" si="8"/>
        <v>5073</v>
      </c>
      <c r="N24" s="12">
        <f t="shared" si="7"/>
        <v>433215</v>
      </c>
    </row>
    <row r="25" spans="1:14" ht="18.75" customHeight="1">
      <c r="A25" s="13" t="s">
        <v>17</v>
      </c>
      <c r="B25" s="14">
        <v>33330</v>
      </c>
      <c r="C25" s="14">
        <v>27722</v>
      </c>
      <c r="D25" s="14">
        <v>26596</v>
      </c>
      <c r="E25" s="14">
        <v>7304</v>
      </c>
      <c r="F25" s="14">
        <v>25444</v>
      </c>
      <c r="G25" s="14">
        <v>41447</v>
      </c>
      <c r="H25" s="14">
        <v>37161</v>
      </c>
      <c r="I25" s="14">
        <v>26036</v>
      </c>
      <c r="J25" s="14">
        <v>22183</v>
      </c>
      <c r="K25" s="14">
        <v>19880</v>
      </c>
      <c r="L25" s="14">
        <v>6906</v>
      </c>
      <c r="M25" s="14">
        <v>3247</v>
      </c>
      <c r="N25" s="12">
        <f t="shared" si="7"/>
        <v>277256</v>
      </c>
    </row>
    <row r="26" spans="1:14" ht="18.75" customHeight="1">
      <c r="A26" s="13" t="s">
        <v>18</v>
      </c>
      <c r="B26" s="14">
        <v>18748</v>
      </c>
      <c r="C26" s="14">
        <v>15594</v>
      </c>
      <c r="D26" s="14">
        <v>14961</v>
      </c>
      <c r="E26" s="14">
        <v>4109</v>
      </c>
      <c r="F26" s="14">
        <v>14313</v>
      </c>
      <c r="G26" s="14">
        <v>23314</v>
      </c>
      <c r="H26" s="14">
        <v>20903</v>
      </c>
      <c r="I26" s="14">
        <v>14645</v>
      </c>
      <c r="J26" s="14">
        <v>12478</v>
      </c>
      <c r="K26" s="14">
        <v>11183</v>
      </c>
      <c r="L26" s="14">
        <v>3885</v>
      </c>
      <c r="M26" s="14">
        <v>1826</v>
      </c>
      <c r="N26" s="12">
        <f t="shared" si="7"/>
        <v>155959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0.9959129183205448</v>
      </c>
      <c r="D32" s="23">
        <f t="shared" si="9"/>
        <v>1</v>
      </c>
      <c r="E32" s="23">
        <f t="shared" si="9"/>
        <v>0.9908990665431706</v>
      </c>
      <c r="F32" s="23">
        <f t="shared" si="9"/>
        <v>0.9977672620626179</v>
      </c>
      <c r="G32" s="23">
        <f t="shared" si="9"/>
        <v>1</v>
      </c>
      <c r="H32" s="23">
        <f t="shared" si="9"/>
        <v>0.9961294537212945</v>
      </c>
      <c r="I32" s="23">
        <f t="shared" si="9"/>
        <v>0.9983808726800453</v>
      </c>
      <c r="J32" s="23">
        <f t="shared" si="9"/>
        <v>1</v>
      </c>
      <c r="K32" s="23">
        <f t="shared" si="9"/>
        <v>0.9993022686433064</v>
      </c>
      <c r="L32" s="23">
        <f t="shared" si="9"/>
        <v>0.9996434908830186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1.6751255286151563</v>
      </c>
      <c r="D35" s="26">
        <f>D32*D34</f>
        <v>1.5792</v>
      </c>
      <c r="E35" s="26">
        <f>E32*E34</f>
        <v>2.0018142942305133</v>
      </c>
      <c r="F35" s="26">
        <f aca="true" t="shared" si="10" ref="F35:M35">F32*F34</f>
        <v>1.837787519993136</v>
      </c>
      <c r="G35" s="26">
        <f t="shared" si="10"/>
        <v>1.4606</v>
      </c>
      <c r="H35" s="26">
        <f t="shared" si="10"/>
        <v>1.697703427977202</v>
      </c>
      <c r="I35" s="26">
        <f t="shared" si="10"/>
        <v>1.6610062578777913</v>
      </c>
      <c r="J35" s="26">
        <f t="shared" si="10"/>
        <v>1.8737</v>
      </c>
      <c r="K35" s="26">
        <f t="shared" si="10"/>
        <v>1.7902500142744835</v>
      </c>
      <c r="L35" s="26">
        <f t="shared" si="10"/>
        <v>2.127041419900887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0</v>
      </c>
      <c r="C36" s="26">
        <v>-0.0007440292</v>
      </c>
      <c r="D36" s="26">
        <v>0</v>
      </c>
      <c r="E36" s="26">
        <v>0</v>
      </c>
      <c r="F36" s="26">
        <v>0</v>
      </c>
      <c r="G36" s="26">
        <v>-0.00027792</v>
      </c>
      <c r="H36" s="26">
        <v>-0.0002550935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0</v>
      </c>
      <c r="C38" s="65">
        <f t="shared" si="11"/>
        <v>325.28000000000003</v>
      </c>
      <c r="D38" s="65">
        <f t="shared" si="11"/>
        <v>0</v>
      </c>
      <c r="E38" s="65">
        <f t="shared" si="11"/>
        <v>0</v>
      </c>
      <c r="F38" s="65">
        <f t="shared" si="11"/>
        <v>0</v>
      </c>
      <c r="G38" s="65">
        <f t="shared" si="11"/>
        <v>154.08</v>
      </c>
      <c r="H38" s="65">
        <f t="shared" si="11"/>
        <v>141.24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620.6</v>
      </c>
    </row>
    <row r="39" spans="1:14" ht="18.75" customHeight="1">
      <c r="A39" s="61" t="s">
        <v>51</v>
      </c>
      <c r="B39" s="67">
        <v>0</v>
      </c>
      <c r="C39" s="67">
        <v>76</v>
      </c>
      <c r="D39" s="67">
        <v>0</v>
      </c>
      <c r="E39" s="67">
        <v>0</v>
      </c>
      <c r="F39" s="67">
        <v>0</v>
      </c>
      <c r="G39" s="67">
        <v>36</v>
      </c>
      <c r="H39" s="67">
        <v>33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145</v>
      </c>
    </row>
    <row r="40" spans="1:14" ht="18.75" customHeight="1">
      <c r="A40" s="61" t="s">
        <v>52</v>
      </c>
      <c r="B40" s="63">
        <v>0</v>
      </c>
      <c r="C40" s="63">
        <v>4.28</v>
      </c>
      <c r="D40" s="63">
        <v>0</v>
      </c>
      <c r="E40" s="63">
        <v>0</v>
      </c>
      <c r="F40" s="63">
        <v>0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759930.5728</v>
      </c>
      <c r="C42" s="69">
        <f aca="true" t="shared" si="12" ref="C42:N42">C43+C44+C45</f>
        <v>523818.9814106492</v>
      </c>
      <c r="D42" s="69">
        <f t="shared" si="12"/>
        <v>517538.58239999996</v>
      </c>
      <c r="E42" s="69">
        <f t="shared" si="12"/>
        <v>138321.36410274002</v>
      </c>
      <c r="F42" s="69">
        <f>F43+F44+F45</f>
        <v>471230.77357648</v>
      </c>
      <c r="G42" s="69">
        <f>G43+G44+G45</f>
        <v>635192.6603529599</v>
      </c>
      <c r="H42" s="69">
        <f t="shared" si="12"/>
        <v>713140.8333104729</v>
      </c>
      <c r="I42" s="69">
        <f t="shared" si="12"/>
        <v>634344.93390856</v>
      </c>
      <c r="J42" s="69">
        <f t="shared" si="12"/>
        <v>514780.338</v>
      </c>
      <c r="K42" s="69">
        <f t="shared" si="12"/>
        <v>581824.09363915</v>
      </c>
      <c r="L42" s="69">
        <f t="shared" si="12"/>
        <v>302597.16647794</v>
      </c>
      <c r="M42" s="69">
        <f t="shared" si="12"/>
        <v>173792.266</v>
      </c>
      <c r="N42" s="69">
        <f t="shared" si="12"/>
        <v>5966512.565978952</v>
      </c>
    </row>
    <row r="43" spans="1:14" ht="18.75" customHeight="1">
      <c r="A43" s="66" t="s">
        <v>103</v>
      </c>
      <c r="B43" s="63">
        <f aca="true" t="shared" si="13" ref="B43:H43">B35*B7</f>
        <v>759930.5728</v>
      </c>
      <c r="C43" s="63">
        <f t="shared" si="13"/>
        <v>523726.321396</v>
      </c>
      <c r="D43" s="63">
        <f t="shared" si="13"/>
        <v>517538.58239999996</v>
      </c>
      <c r="E43" s="63">
        <f t="shared" si="13"/>
        <v>138321.36410274002</v>
      </c>
      <c r="F43" s="63">
        <f t="shared" si="13"/>
        <v>471230.77357648</v>
      </c>
      <c r="G43" s="63">
        <f t="shared" si="13"/>
        <v>635159.4371999999</v>
      </c>
      <c r="H43" s="63">
        <f t="shared" si="13"/>
        <v>713106.7432943999</v>
      </c>
      <c r="I43" s="63">
        <f>I35*I7</f>
        <v>634344.93390856</v>
      </c>
      <c r="J43" s="63">
        <f>J35*J7</f>
        <v>514780.338</v>
      </c>
      <c r="K43" s="63">
        <f>K35*K7</f>
        <v>581824.09363915</v>
      </c>
      <c r="L43" s="63">
        <f>L35*L7</f>
        <v>302597.16647794</v>
      </c>
      <c r="M43" s="63">
        <f>M35*M7</f>
        <v>173792.266</v>
      </c>
      <c r="N43" s="65">
        <f>SUM(B43:M43)</f>
        <v>5966352.59279527</v>
      </c>
    </row>
    <row r="44" spans="1:14" ht="18.75" customHeight="1">
      <c r="A44" s="66" t="s">
        <v>104</v>
      </c>
      <c r="B44" s="63">
        <f aca="true" t="shared" si="14" ref="B44:M44">B36*B7</f>
        <v>0</v>
      </c>
      <c r="C44" s="63">
        <f t="shared" si="14"/>
        <v>-232.6199853508</v>
      </c>
      <c r="D44" s="63">
        <f t="shared" si="14"/>
        <v>0</v>
      </c>
      <c r="E44" s="63">
        <f t="shared" si="14"/>
        <v>0</v>
      </c>
      <c r="F44" s="63">
        <f t="shared" si="14"/>
        <v>0</v>
      </c>
      <c r="G44" s="63">
        <f t="shared" si="14"/>
        <v>-120.85684704</v>
      </c>
      <c r="H44" s="63">
        <f t="shared" si="14"/>
        <v>-107.14998392700001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-460.6268163178</v>
      </c>
    </row>
    <row r="45" spans="1:14" ht="18.75" customHeight="1">
      <c r="A45" s="66" t="s">
        <v>53</v>
      </c>
      <c r="B45" s="63">
        <f aca="true" t="shared" si="15" ref="B45:M45">B38</f>
        <v>0</v>
      </c>
      <c r="C45" s="63">
        <f t="shared" si="15"/>
        <v>325.28000000000003</v>
      </c>
      <c r="D45" s="63">
        <f t="shared" si="15"/>
        <v>0</v>
      </c>
      <c r="E45" s="63">
        <f t="shared" si="15"/>
        <v>0</v>
      </c>
      <c r="F45" s="63">
        <f t="shared" si="15"/>
        <v>0</v>
      </c>
      <c r="G45" s="63">
        <f t="shared" si="15"/>
        <v>154.08</v>
      </c>
      <c r="H45" s="63">
        <f t="shared" si="15"/>
        <v>141.24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620.6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-110712</v>
      </c>
      <c r="C47" s="28">
        <f t="shared" si="16"/>
        <v>-101913</v>
      </c>
      <c r="D47" s="28">
        <f t="shared" si="16"/>
        <v>-67725</v>
      </c>
      <c r="E47" s="28">
        <f t="shared" si="16"/>
        <v>-16317</v>
      </c>
      <c r="F47" s="28">
        <f t="shared" si="16"/>
        <v>-53483.5</v>
      </c>
      <c r="G47" s="28">
        <f t="shared" si="16"/>
        <v>-99337</v>
      </c>
      <c r="H47" s="28">
        <f t="shared" si="16"/>
        <v>-127165.5</v>
      </c>
      <c r="I47" s="28">
        <f t="shared" si="16"/>
        <v>-67123</v>
      </c>
      <c r="J47" s="28">
        <f t="shared" si="16"/>
        <v>-79425.5</v>
      </c>
      <c r="K47" s="28">
        <f t="shared" si="16"/>
        <v>-64197</v>
      </c>
      <c r="L47" s="28">
        <f t="shared" si="16"/>
        <v>-45976</v>
      </c>
      <c r="M47" s="28">
        <f t="shared" si="16"/>
        <v>-28633.5</v>
      </c>
      <c r="N47" s="28">
        <f t="shared" si="16"/>
        <v>-862008</v>
      </c>
      <c r="P47" s="40"/>
    </row>
    <row r="48" spans="1:16" ht="18.75" customHeight="1">
      <c r="A48" s="17" t="s">
        <v>55</v>
      </c>
      <c r="B48" s="29">
        <f>B49+B50</f>
        <v>-110712</v>
      </c>
      <c r="C48" s="29">
        <f>C49+C50</f>
        <v>-101913</v>
      </c>
      <c r="D48" s="29">
        <f>D49+D50</f>
        <v>-67725</v>
      </c>
      <c r="E48" s="29">
        <f>E49+E50</f>
        <v>-16317</v>
      </c>
      <c r="F48" s="29">
        <f aca="true" t="shared" si="17" ref="F48:M48">F49+F50</f>
        <v>-53483.5</v>
      </c>
      <c r="G48" s="29">
        <f t="shared" si="17"/>
        <v>-99337</v>
      </c>
      <c r="H48" s="29">
        <f t="shared" si="17"/>
        <v>-127165.5</v>
      </c>
      <c r="I48" s="29">
        <f t="shared" si="17"/>
        <v>-67123</v>
      </c>
      <c r="J48" s="29">
        <f t="shared" si="17"/>
        <v>-79425.5</v>
      </c>
      <c r="K48" s="29">
        <f t="shared" si="17"/>
        <v>-64197</v>
      </c>
      <c r="L48" s="29">
        <f t="shared" si="17"/>
        <v>-45976</v>
      </c>
      <c r="M48" s="29">
        <f t="shared" si="17"/>
        <v>-28633.5</v>
      </c>
      <c r="N48" s="28">
        <f aca="true" t="shared" si="18" ref="N48:N58">SUM(B48:M48)</f>
        <v>-862008</v>
      </c>
      <c r="P48" s="40"/>
    </row>
    <row r="49" spans="1:16" ht="18.75" customHeight="1">
      <c r="A49" s="13" t="s">
        <v>56</v>
      </c>
      <c r="B49" s="20">
        <f>ROUND(-B9*$D$3,2)</f>
        <v>-110712</v>
      </c>
      <c r="C49" s="20">
        <f>ROUND(-C9*$D$3,2)</f>
        <v>-101913</v>
      </c>
      <c r="D49" s="20">
        <f>ROUND(-D9*$D$3,2)</f>
        <v>-67725</v>
      </c>
      <c r="E49" s="20">
        <f>ROUND(-E9*$D$3,2)</f>
        <v>-16317</v>
      </c>
      <c r="F49" s="20">
        <f aca="true" t="shared" si="19" ref="F49:M49">ROUND(-F9*$D$3,2)</f>
        <v>-53483.5</v>
      </c>
      <c r="G49" s="20">
        <f t="shared" si="19"/>
        <v>-99337</v>
      </c>
      <c r="H49" s="20">
        <f t="shared" si="19"/>
        <v>-127165.5</v>
      </c>
      <c r="I49" s="20">
        <f t="shared" si="19"/>
        <v>-67123</v>
      </c>
      <c r="J49" s="20">
        <f t="shared" si="19"/>
        <v>-79425.5</v>
      </c>
      <c r="K49" s="20">
        <f t="shared" si="19"/>
        <v>-64197</v>
      </c>
      <c r="L49" s="20">
        <f t="shared" si="19"/>
        <v>-45976</v>
      </c>
      <c r="M49" s="20">
        <f t="shared" si="19"/>
        <v>-28633.5</v>
      </c>
      <c r="N49" s="54">
        <f t="shared" si="18"/>
        <v>-862008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649218.5728</v>
      </c>
      <c r="C60" s="32">
        <f t="shared" si="22"/>
        <v>421905.9814106492</v>
      </c>
      <c r="D60" s="32">
        <f t="shared" si="22"/>
        <v>449813.58239999996</v>
      </c>
      <c r="E60" s="32">
        <f t="shared" si="22"/>
        <v>122004.36410274002</v>
      </c>
      <c r="F60" s="32">
        <f t="shared" si="22"/>
        <v>417747.27357648</v>
      </c>
      <c r="G60" s="32">
        <f t="shared" si="22"/>
        <v>535855.6603529599</v>
      </c>
      <c r="H60" s="32">
        <f t="shared" si="22"/>
        <v>585975.3333104729</v>
      </c>
      <c r="I60" s="32">
        <f t="shared" si="22"/>
        <v>567221.93390856</v>
      </c>
      <c r="J60" s="32">
        <f t="shared" si="22"/>
        <v>435354.838</v>
      </c>
      <c r="K60" s="32">
        <f t="shared" si="22"/>
        <v>517627.09363915</v>
      </c>
      <c r="L60" s="32">
        <f t="shared" si="22"/>
        <v>256621.16647794</v>
      </c>
      <c r="M60" s="32">
        <f t="shared" si="22"/>
        <v>145158.766</v>
      </c>
      <c r="N60" s="32">
        <f>SUM(B60:M60)</f>
        <v>5104504.565978952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>
        <v>0</v>
      </c>
      <c r="C62" s="33">
        <v>0</v>
      </c>
      <c r="D62" s="33"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5104504.56</v>
      </c>
      <c r="P63" s="40"/>
    </row>
    <row r="64" spans="1:14" ht="18.75" customHeight="1">
      <c r="A64" s="17" t="s">
        <v>22</v>
      </c>
      <c r="B64" s="42">
        <v>131199.58</v>
      </c>
      <c r="C64" s="42">
        <v>128073.11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259272.69</v>
      </c>
    </row>
    <row r="65" spans="1:14" ht="18.75" customHeight="1">
      <c r="A65" s="17" t="s">
        <v>23</v>
      </c>
      <c r="B65" s="42">
        <v>518019</v>
      </c>
      <c r="C65" s="42">
        <v>293832.87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811851.87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449813.58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449813.58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122004.36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122004.36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417747.27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417747.27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535855.65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535855.65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448577.27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448577.27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137398.07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137398.07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567221.93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567221.93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435354.84</v>
      </c>
      <c r="K73" s="41">
        <v>0</v>
      </c>
      <c r="L73" s="41">
        <v>0</v>
      </c>
      <c r="M73" s="41">
        <v>0</v>
      </c>
      <c r="N73" s="32">
        <f t="shared" si="23"/>
        <v>435354.84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9">
        <v>517627.09</v>
      </c>
      <c r="L74" s="41">
        <v>0</v>
      </c>
      <c r="M74" s="41">
        <v>0</v>
      </c>
      <c r="N74" s="29">
        <f t="shared" si="23"/>
        <v>517627.09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9">
        <v>256621.17</v>
      </c>
      <c r="M75" s="41">
        <v>0</v>
      </c>
      <c r="N75" s="32">
        <f t="shared" si="23"/>
        <v>256621.17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145158.77</v>
      </c>
      <c r="N76" s="29">
        <f t="shared" si="23"/>
        <v>145158.77</v>
      </c>
    </row>
    <row r="77" spans="1:14" ht="18.75" customHeight="1">
      <c r="A77" s="38" t="s">
        <v>68</v>
      </c>
      <c r="B77" s="36">
        <v>0</v>
      </c>
      <c r="C77" s="36">
        <v>0</v>
      </c>
      <c r="D77" s="41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41">
        <v>0</v>
      </c>
      <c r="N77" s="36">
        <f>SUM(B77:M77)</f>
        <v>0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>
        <v>0</v>
      </c>
      <c r="C79" s="44">
        <v>0</v>
      </c>
      <c r="D79" s="44">
        <v>0</v>
      </c>
      <c r="E79" s="44">
        <v>0</v>
      </c>
      <c r="F79" s="44">
        <v>0</v>
      </c>
      <c r="G79" s="44">
        <v>0</v>
      </c>
      <c r="H79" s="44">
        <v>0</v>
      </c>
      <c r="I79" s="44">
        <v>0</v>
      </c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1.9510667639731234</v>
      </c>
      <c r="C81" s="52">
        <v>1.9105177663771757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1.6940000056011897</v>
      </c>
      <c r="C82" s="52">
        <v>1.5880827433318145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1.57919999267672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2.0018142348548436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1.8377875060449589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1.4605999834430234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1.7189403245846868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1.6355449913523115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1.661006247643387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1.87370000727961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1.790250003076961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2.127041444658447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2.0890000480803907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2015-02-02T21:14:30Z</dcterms:modified>
  <cp:category/>
  <cp:version/>
  <cp:contentType/>
  <cp:contentStatus/>
</cp:coreProperties>
</file>