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<sst xmlns="http://schemas.openxmlformats.org/spreadsheetml/2006/main" count="107" uniqueCount="106">
  <si>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</si>
  <si>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</si>
  <si>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</si>
  <si>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</si>
  <si>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</si>
  <si>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</si>
  <si>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</si>
  <si>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</si>
  <si>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</si>
  <si>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</si>
  <si>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</si>
  <si>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</si>
  <si>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</si>
  <si>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</si>
  <si>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</si>
  <si>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</si>
  <si>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</si>
  <si>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</si>
  <si>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</si>
  <si>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</si>
  <si>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</si>
  <si>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</si>
  <si>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</si>
  <si>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</si>
  <si>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</si>
  <si>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</si>
  <si>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</si>
  <si>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</si>
  <si>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</si>
  <si>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</si>
  <si>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</si>
  <si>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</si>
  <si>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</si>
  <si>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</si>
  <si>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</si>
  <si>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</si>
  <si>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</si>
  <si>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</si>
  <si>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</si>
  <si>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</si>
  <si>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</si>
  <si>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</si>
  <si>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</si>
  <si>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</si>
  <si>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</si>
  <si>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</si>
  <si>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</si>
  <si>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</si>
  <si>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</si>
  <si>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</si>
  <si>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</si>
  <si>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</si>
  <si>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</si>
  <si>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</si>
  <si>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</si>
  <si>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</si>
  <si>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</si>
  <si>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</si>
  <si>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</si>
  <si>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</si>
  <si>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</si>
  <si>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</si>
  <si>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</si>
  <si>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</si>
  <si>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</si>
  <si>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</si>
  <si>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</si>
  <si>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</si>
  <si>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</si>
  <si>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</si>
  <si>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</si>
  <si>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</si>
  <si>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</si>
  <si>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</si>
  <si>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</si>
  <si>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</si>
  <si>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</si>
  <si>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</si>
  <si>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</si>
  <si>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</si>
  <si>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</si>
  <si>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</si>
  <si>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</si>
  <si>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</si>
  <si>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</si>
  <si>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</si>
  <si>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</si>
  <si>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</si>
  <si>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</si>
  <si>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</si>
  <si>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</si>
  <si>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</si>
  <si>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</si>
  <si>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</si>
  <si>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</si>
  <si>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</si>
  <si>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</si>
  <si>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</si>
  <si>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</si>
  <si>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</si>
  <si>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</si>
  <si>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</si>
  <si>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</si>
  <si>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</si>
  <si>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</si>
  <si>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25/01/15 - VENCIMENTO 30/01/15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</si>
</sst>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213328</v>
      </c>
      <c r="C7" s="10">
        <f>C8+C20+C24</f>
        <v>146122</v>
      </c>
      <c r="D7" s="10">
        <f>D8+D20+D24</f>
        <v>163290</v>
      </c>
      <c r="E7" s="10">
        <f>E8+E20+E24</f>
        <v>32533</v>
      </c>
      <c r="F7" s="10">
        <f aca="true" t="shared" si="0" ref="F7:M7">F8+F20+F24</f>
        <v>124528</v>
      </c>
      <c r="G7" s="10">
        <f t="shared" si="0"/>
        <v>185956</v>
      </c>
      <c r="H7" s="10">
        <f t="shared" si="0"/>
        <v>182186</v>
      </c>
      <c r="I7" s="10">
        <f t="shared" si="0"/>
        <v>196255</v>
      </c>
      <c r="J7" s="10">
        <f t="shared" si="0"/>
        <v>136004</v>
      </c>
      <c r="K7" s="10">
        <f t="shared" si="0"/>
        <v>187284</v>
      </c>
      <c r="L7" s="10">
        <f t="shared" si="0"/>
        <v>61393</v>
      </c>
      <c r="M7" s="10">
        <f t="shared" si="0"/>
        <v>32597</v>
      </c>
      <c r="N7" s="10">
        <f>+N8+N20+N24</f>
        <v>1661476</v>
      </c>
      <c r="P7" s="39"/>
    </row>
    <row r="8" spans="1:14" ht="18.75" customHeight="1">
      <c r="A8" s="11" t="s">
        <v>32</v>
      </c>
      <c r="B8" s="12">
        <f>+B9+B12+B16</f>
        <v>118329</v>
      </c>
      <c r="C8" s="12">
        <f>+C9+C12+C16</f>
        <v>84290</v>
      </c>
      <c r="D8" s="12">
        <f>+D9+D12+D16</f>
        <v>95366</v>
      </c>
      <c r="E8" s="12">
        <f>+E9+E12+E16</f>
        <v>19126</v>
      </c>
      <c r="F8" s="12">
        <f aca="true" t="shared" si="1" ref="F8:M8">+F9+F12+F16</f>
        <v>69354</v>
      </c>
      <c r="G8" s="12">
        <f t="shared" si="1"/>
        <v>107958</v>
      </c>
      <c r="H8" s="12">
        <f t="shared" si="1"/>
        <v>103571</v>
      </c>
      <c r="I8" s="12">
        <f t="shared" si="1"/>
        <v>107464</v>
      </c>
      <c r="J8" s="12">
        <f t="shared" si="1"/>
        <v>78459</v>
      </c>
      <c r="K8" s="12">
        <f t="shared" si="1"/>
        <v>99403</v>
      </c>
      <c r="L8" s="12">
        <f t="shared" si="1"/>
        <v>36305</v>
      </c>
      <c r="M8" s="12">
        <f t="shared" si="1"/>
        <v>20570</v>
      </c>
      <c r="N8" s="12">
        <f>SUM(B8:M8)</f>
        <v>940195</v>
      </c>
    </row>
    <row r="9" spans="1:14" ht="18.75" customHeight="1">
      <c r="A9" s="13" t="s">
        <v>6</v>
      </c>
      <c r="B9" s="14">
        <v>23093</v>
      </c>
      <c r="C9" s="14">
        <v>20154</v>
      </c>
      <c r="D9" s="14">
        <v>15130</v>
      </c>
      <c r="E9" s="14">
        <v>3058</v>
      </c>
      <c r="F9" s="14">
        <v>11546</v>
      </c>
      <c r="G9" s="14">
        <v>19986</v>
      </c>
      <c r="H9" s="14">
        <v>23761</v>
      </c>
      <c r="I9" s="14">
        <v>14157</v>
      </c>
      <c r="J9" s="14">
        <v>15801</v>
      </c>
      <c r="K9" s="14">
        <v>14601</v>
      </c>
      <c r="L9" s="14">
        <v>7318</v>
      </c>
      <c r="M9" s="14">
        <v>3982</v>
      </c>
      <c r="N9" s="12">
        <f aca="true" t="shared" si="2" ref="N9:N19">SUM(B9:M9)</f>
        <v>172587</v>
      </c>
    </row>
    <row r="10" spans="1:14" ht="18.75" customHeight="1">
      <c r="A10" s="15" t="s">
        <v>7</v>
      </c>
      <c r="B10" s="14">
        <f>+B9-B11</f>
        <v>23093</v>
      </c>
      <c r="C10" s="14">
        <f>+C9-C11</f>
        <v>20154</v>
      </c>
      <c r="D10" s="14">
        <f>+D9-D11</f>
        <v>15130</v>
      </c>
      <c r="E10" s="14">
        <f>+E9-E11</f>
        <v>3058</v>
      </c>
      <c r="F10" s="14">
        <f aca="true" t="shared" si="3" ref="F10:M10">+F9-F11</f>
        <v>11546</v>
      </c>
      <c r="G10" s="14">
        <f t="shared" si="3"/>
        <v>19986</v>
      </c>
      <c r="H10" s="14">
        <f t="shared" si="3"/>
        <v>23761</v>
      </c>
      <c r="I10" s="14">
        <f t="shared" si="3"/>
        <v>14157</v>
      </c>
      <c r="J10" s="14">
        <f t="shared" si="3"/>
        <v>15801</v>
      </c>
      <c r="K10" s="14">
        <f t="shared" si="3"/>
        <v>14601</v>
      </c>
      <c r="L10" s="14">
        <f t="shared" si="3"/>
        <v>7318</v>
      </c>
      <c r="M10" s="14">
        <f t="shared" si="3"/>
        <v>3982</v>
      </c>
      <c r="N10" s="12">
        <f t="shared" si="2"/>
        <v>172587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92325</v>
      </c>
      <c r="C12" s="14">
        <f>C13+C14+C15</f>
        <v>62120</v>
      </c>
      <c r="D12" s="14">
        <f>D13+D14+D15</f>
        <v>78529</v>
      </c>
      <c r="E12" s="14">
        <f>E13+E14+E15</f>
        <v>15626</v>
      </c>
      <c r="F12" s="14">
        <f aca="true" t="shared" si="4" ref="F12:M12">F13+F14+F15</f>
        <v>56193</v>
      </c>
      <c r="G12" s="14">
        <f t="shared" si="4"/>
        <v>85301</v>
      </c>
      <c r="H12" s="14">
        <f t="shared" si="4"/>
        <v>77557</v>
      </c>
      <c r="I12" s="14">
        <f t="shared" si="4"/>
        <v>91056</v>
      </c>
      <c r="J12" s="14">
        <f t="shared" si="4"/>
        <v>61024</v>
      </c>
      <c r="K12" s="14">
        <f t="shared" si="4"/>
        <v>82510</v>
      </c>
      <c r="L12" s="14">
        <f t="shared" si="4"/>
        <v>28321</v>
      </c>
      <c r="M12" s="14">
        <f t="shared" si="4"/>
        <v>16273</v>
      </c>
      <c r="N12" s="12">
        <f t="shared" si="2"/>
        <v>746835</v>
      </c>
    </row>
    <row r="13" spans="1:14" ht="18.75" customHeight="1">
      <c r="A13" s="15" t="s">
        <v>9</v>
      </c>
      <c r="B13" s="14">
        <v>49531</v>
      </c>
      <c r="C13" s="14">
        <v>34580</v>
      </c>
      <c r="D13" s="14">
        <v>41880</v>
      </c>
      <c r="E13" s="14">
        <v>8401</v>
      </c>
      <c r="F13" s="14">
        <v>30702</v>
      </c>
      <c r="G13" s="14">
        <v>47068</v>
      </c>
      <c r="H13" s="14">
        <v>43109</v>
      </c>
      <c r="I13" s="14">
        <v>49878</v>
      </c>
      <c r="J13" s="14">
        <v>31927</v>
      </c>
      <c r="K13" s="14">
        <v>42774</v>
      </c>
      <c r="L13" s="14">
        <v>14235</v>
      </c>
      <c r="M13" s="14">
        <v>7987</v>
      </c>
      <c r="N13" s="12">
        <f t="shared" si="2"/>
        <v>402072</v>
      </c>
    </row>
    <row r="14" spans="1:14" ht="18.75" customHeight="1">
      <c r="A14" s="15" t="s">
        <v>10</v>
      </c>
      <c r="B14" s="14">
        <v>41229</v>
      </c>
      <c r="C14" s="14">
        <v>26308</v>
      </c>
      <c r="D14" s="14">
        <v>35660</v>
      </c>
      <c r="E14" s="14">
        <v>6939</v>
      </c>
      <c r="F14" s="14">
        <v>24528</v>
      </c>
      <c r="G14" s="14">
        <v>36709</v>
      </c>
      <c r="H14" s="14">
        <v>33150</v>
      </c>
      <c r="I14" s="14">
        <v>39752</v>
      </c>
      <c r="J14" s="14">
        <v>28081</v>
      </c>
      <c r="K14" s="14">
        <v>38444</v>
      </c>
      <c r="L14" s="14">
        <v>13644</v>
      </c>
      <c r="M14" s="14">
        <v>8101</v>
      </c>
      <c r="N14" s="12">
        <f t="shared" si="2"/>
        <v>332545</v>
      </c>
    </row>
    <row r="15" spans="1:14" ht="18.75" customHeight="1">
      <c r="A15" s="15" t="s">
        <v>11</v>
      </c>
      <c r="B15" s="14">
        <v>1565</v>
      </c>
      <c r="C15" s="14">
        <v>1232</v>
      </c>
      <c r="D15" s="14">
        <v>989</v>
      </c>
      <c r="E15" s="14">
        <v>286</v>
      </c>
      <c r="F15" s="14">
        <v>963</v>
      </c>
      <c r="G15" s="14">
        <v>1524</v>
      </c>
      <c r="H15" s="14">
        <v>1298</v>
      </c>
      <c r="I15" s="14">
        <v>1426</v>
      </c>
      <c r="J15" s="14">
        <v>1016</v>
      </c>
      <c r="K15" s="14">
        <v>1292</v>
      </c>
      <c r="L15" s="14">
        <v>442</v>
      </c>
      <c r="M15" s="14">
        <v>185</v>
      </c>
      <c r="N15" s="12">
        <f t="shared" si="2"/>
        <v>12218</v>
      </c>
    </row>
    <row r="16" spans="1:14" ht="18.75" customHeight="1">
      <c r="A16" s="16" t="s">
        <v>31</v>
      </c>
      <c r="B16" s="14">
        <f>B17+B18+B19</f>
        <v>2911</v>
      </c>
      <c r="C16" s="14">
        <f>C17+C18+C19</f>
        <v>2016</v>
      </c>
      <c r="D16" s="14">
        <f>D17+D18+D19</f>
        <v>1707</v>
      </c>
      <c r="E16" s="14">
        <f>E17+E18+E19</f>
        <v>442</v>
      </c>
      <c r="F16" s="14">
        <f aca="true" t="shared" si="5" ref="F16:M16">F17+F18+F19</f>
        <v>1615</v>
      </c>
      <c r="G16" s="14">
        <f t="shared" si="5"/>
        <v>2671</v>
      </c>
      <c r="H16" s="14">
        <f t="shared" si="5"/>
        <v>2253</v>
      </c>
      <c r="I16" s="14">
        <f t="shared" si="5"/>
        <v>2251</v>
      </c>
      <c r="J16" s="14">
        <f t="shared" si="5"/>
        <v>1634</v>
      </c>
      <c r="K16" s="14">
        <f t="shared" si="5"/>
        <v>2292</v>
      </c>
      <c r="L16" s="14">
        <f t="shared" si="5"/>
        <v>666</v>
      </c>
      <c r="M16" s="14">
        <f t="shared" si="5"/>
        <v>315</v>
      </c>
      <c r="N16" s="12">
        <f t="shared" si="2"/>
        <v>20773</v>
      </c>
    </row>
    <row r="17" spans="1:14" ht="18.75" customHeight="1">
      <c r="A17" s="15" t="s">
        <v>28</v>
      </c>
      <c r="B17" s="14">
        <v>2677</v>
      </c>
      <c r="C17" s="14">
        <v>1894</v>
      </c>
      <c r="D17" s="14">
        <v>1584</v>
      </c>
      <c r="E17" s="14">
        <v>405</v>
      </c>
      <c r="F17" s="14">
        <v>1541</v>
      </c>
      <c r="G17" s="14">
        <v>2510</v>
      </c>
      <c r="H17" s="14">
        <v>2124</v>
      </c>
      <c r="I17" s="14">
        <v>2093</v>
      </c>
      <c r="J17" s="14">
        <v>1525</v>
      </c>
      <c r="K17" s="14">
        <v>2116</v>
      </c>
      <c r="L17" s="14">
        <v>602</v>
      </c>
      <c r="M17" s="14">
        <v>281</v>
      </c>
      <c r="N17" s="12">
        <f t="shared" si="2"/>
        <v>19352</v>
      </c>
    </row>
    <row r="18" spans="1:14" ht="18.75" customHeight="1">
      <c r="A18" s="15" t="s">
        <v>29</v>
      </c>
      <c r="B18" s="14">
        <v>229</v>
      </c>
      <c r="C18" s="14">
        <v>117</v>
      </c>
      <c r="D18" s="14">
        <v>119</v>
      </c>
      <c r="E18" s="14">
        <v>37</v>
      </c>
      <c r="F18" s="14">
        <v>72</v>
      </c>
      <c r="G18" s="14">
        <v>155</v>
      </c>
      <c r="H18" s="14">
        <v>126</v>
      </c>
      <c r="I18" s="14">
        <v>151</v>
      </c>
      <c r="J18" s="14">
        <v>104</v>
      </c>
      <c r="K18" s="14">
        <v>175</v>
      </c>
      <c r="L18" s="14">
        <v>60</v>
      </c>
      <c r="M18" s="14">
        <v>34</v>
      </c>
      <c r="N18" s="12">
        <f t="shared" si="2"/>
        <v>1379</v>
      </c>
    </row>
    <row r="19" spans="1:14" ht="18.75" customHeight="1">
      <c r="A19" s="15" t="s">
        <v>30</v>
      </c>
      <c r="B19" s="14">
        <v>5</v>
      </c>
      <c r="C19" s="14">
        <v>5</v>
      </c>
      <c r="D19" s="14">
        <v>4</v>
      </c>
      <c r="E19" s="14">
        <v>0</v>
      </c>
      <c r="F19" s="14">
        <v>2</v>
      </c>
      <c r="G19" s="14">
        <v>6</v>
      </c>
      <c r="H19" s="14">
        <v>3</v>
      </c>
      <c r="I19" s="14">
        <v>7</v>
      </c>
      <c r="J19" s="14">
        <v>5</v>
      </c>
      <c r="K19" s="14">
        <v>1</v>
      </c>
      <c r="L19" s="14">
        <v>4</v>
      </c>
      <c r="M19" s="14">
        <v>0</v>
      </c>
      <c r="N19" s="12">
        <f t="shared" si="2"/>
        <v>42</v>
      </c>
    </row>
    <row r="20" spans="1:14" ht="18.75" customHeight="1">
      <c r="A20" s="17" t="s">
        <v>12</v>
      </c>
      <c r="B20" s="18">
        <f>B21+B22+B23</f>
        <v>65282</v>
      </c>
      <c r="C20" s="18">
        <f>C21+C22+C23</f>
        <v>39145</v>
      </c>
      <c r="D20" s="18">
        <f>D21+D22+D23</f>
        <v>43285</v>
      </c>
      <c r="E20" s="18">
        <f>E21+E22+E23</f>
        <v>7998</v>
      </c>
      <c r="F20" s="18">
        <f aca="true" t="shared" si="6" ref="F20:M20">F21+F22+F23</f>
        <v>33733</v>
      </c>
      <c r="G20" s="18">
        <f t="shared" si="6"/>
        <v>46579</v>
      </c>
      <c r="H20" s="18">
        <f t="shared" si="6"/>
        <v>49468</v>
      </c>
      <c r="I20" s="18">
        <f t="shared" si="6"/>
        <v>65198</v>
      </c>
      <c r="J20" s="18">
        <f t="shared" si="6"/>
        <v>37773</v>
      </c>
      <c r="K20" s="18">
        <f t="shared" si="6"/>
        <v>68138</v>
      </c>
      <c r="L20" s="18">
        <f t="shared" si="6"/>
        <v>19497</v>
      </c>
      <c r="M20" s="18">
        <f t="shared" si="6"/>
        <v>9877</v>
      </c>
      <c r="N20" s="12">
        <f aca="true" t="shared" si="7" ref="N20:N26">SUM(B20:M20)</f>
        <v>485973</v>
      </c>
    </row>
    <row r="21" spans="1:14" ht="18.75" customHeight="1">
      <c r="A21" s="13" t="s">
        <v>13</v>
      </c>
      <c r="B21" s="14">
        <v>41523</v>
      </c>
      <c r="C21" s="14">
        <v>27337</v>
      </c>
      <c r="D21" s="14">
        <v>27835</v>
      </c>
      <c r="E21" s="14">
        <v>5311</v>
      </c>
      <c r="F21" s="14">
        <v>22598</v>
      </c>
      <c r="G21" s="14">
        <v>32017</v>
      </c>
      <c r="H21" s="14">
        <v>33512</v>
      </c>
      <c r="I21" s="14">
        <v>41422</v>
      </c>
      <c r="J21" s="14">
        <v>24171</v>
      </c>
      <c r="K21" s="14">
        <v>40702</v>
      </c>
      <c r="L21" s="14">
        <v>12126</v>
      </c>
      <c r="M21" s="14">
        <v>5933</v>
      </c>
      <c r="N21" s="12">
        <f t="shared" si="7"/>
        <v>314487</v>
      </c>
    </row>
    <row r="22" spans="1:14" ht="18.75" customHeight="1">
      <c r="A22" s="13" t="s">
        <v>14</v>
      </c>
      <c r="B22" s="14">
        <v>22986</v>
      </c>
      <c r="C22" s="14">
        <v>11280</v>
      </c>
      <c r="D22" s="14">
        <v>14984</v>
      </c>
      <c r="E22" s="14">
        <v>2590</v>
      </c>
      <c r="F22" s="14">
        <v>10704</v>
      </c>
      <c r="G22" s="14">
        <v>13914</v>
      </c>
      <c r="H22" s="14">
        <v>15361</v>
      </c>
      <c r="I22" s="14">
        <v>22991</v>
      </c>
      <c r="J22" s="14">
        <v>13140</v>
      </c>
      <c r="K22" s="14">
        <v>26714</v>
      </c>
      <c r="L22" s="14">
        <v>7162</v>
      </c>
      <c r="M22" s="14">
        <v>3853</v>
      </c>
      <c r="N22" s="12">
        <f t="shared" si="7"/>
        <v>165679</v>
      </c>
    </row>
    <row r="23" spans="1:14" ht="18.75" customHeight="1">
      <c r="A23" s="13" t="s">
        <v>15</v>
      </c>
      <c r="B23" s="14">
        <v>773</v>
      </c>
      <c r="C23" s="14">
        <v>528</v>
      </c>
      <c r="D23" s="14">
        <v>466</v>
      </c>
      <c r="E23" s="14">
        <v>97</v>
      </c>
      <c r="F23" s="14">
        <v>431</v>
      </c>
      <c r="G23" s="14">
        <v>648</v>
      </c>
      <c r="H23" s="14">
        <v>595</v>
      </c>
      <c r="I23" s="14">
        <v>785</v>
      </c>
      <c r="J23" s="14">
        <v>462</v>
      </c>
      <c r="K23" s="14">
        <v>722</v>
      </c>
      <c r="L23" s="14">
        <v>209</v>
      </c>
      <c r="M23" s="14">
        <v>91</v>
      </c>
      <c r="N23" s="12">
        <f t="shared" si="7"/>
        <v>5807</v>
      </c>
    </row>
    <row r="24" spans="1:14" ht="18.75" customHeight="1">
      <c r="A24" s="17" t="s">
        <v>16</v>
      </c>
      <c r="B24" s="14">
        <f>B25+B26</f>
        <v>29717</v>
      </c>
      <c r="C24" s="14">
        <f>C25+C26</f>
        <v>22687</v>
      </c>
      <c r="D24" s="14">
        <f>D25+D26</f>
        <v>24639</v>
      </c>
      <c r="E24" s="14">
        <f>E25+E26</f>
        <v>5409</v>
      </c>
      <c r="F24" s="14">
        <f aca="true" t="shared" si="8" ref="F24:M24">F25+F26</f>
        <v>21441</v>
      </c>
      <c r="G24" s="14">
        <f t="shared" si="8"/>
        <v>31419</v>
      </c>
      <c r="H24" s="14">
        <f t="shared" si="8"/>
        <v>29147</v>
      </c>
      <c r="I24" s="14">
        <f t="shared" si="8"/>
        <v>23593</v>
      </c>
      <c r="J24" s="14">
        <f t="shared" si="8"/>
        <v>19772</v>
      </c>
      <c r="K24" s="14">
        <f t="shared" si="8"/>
        <v>19743</v>
      </c>
      <c r="L24" s="14">
        <f t="shared" si="8"/>
        <v>5591</v>
      </c>
      <c r="M24" s="14">
        <f t="shared" si="8"/>
        <v>2150</v>
      </c>
      <c r="N24" s="12">
        <f t="shared" si="7"/>
        <v>235308</v>
      </c>
    </row>
    <row r="25" spans="1:14" ht="18.75" customHeight="1">
      <c r="A25" s="13" t="s">
        <v>17</v>
      </c>
      <c r="B25" s="14">
        <v>19019</v>
      </c>
      <c r="C25" s="14">
        <v>14520</v>
      </c>
      <c r="D25" s="14">
        <v>15769</v>
      </c>
      <c r="E25" s="14">
        <v>3462</v>
      </c>
      <c r="F25" s="14">
        <v>13722</v>
      </c>
      <c r="G25" s="14">
        <v>20108</v>
      </c>
      <c r="H25" s="14">
        <v>18654</v>
      </c>
      <c r="I25" s="14">
        <v>15100</v>
      </c>
      <c r="J25" s="14">
        <v>12654</v>
      </c>
      <c r="K25" s="14">
        <v>12636</v>
      </c>
      <c r="L25" s="14">
        <v>3578</v>
      </c>
      <c r="M25" s="14">
        <v>1376</v>
      </c>
      <c r="N25" s="12">
        <f t="shared" si="7"/>
        <v>150598</v>
      </c>
    </row>
    <row r="26" spans="1:14" ht="18.75" customHeight="1">
      <c r="A26" s="13" t="s">
        <v>18</v>
      </c>
      <c r="B26" s="14">
        <v>10698</v>
      </c>
      <c r="C26" s="14">
        <v>8167</v>
      </c>
      <c r="D26" s="14">
        <v>8870</v>
      </c>
      <c r="E26" s="14">
        <v>1947</v>
      </c>
      <c r="F26" s="14">
        <v>7719</v>
      </c>
      <c r="G26" s="14">
        <v>11311</v>
      </c>
      <c r="H26" s="14">
        <v>10493</v>
      </c>
      <c r="I26" s="14">
        <v>8493</v>
      </c>
      <c r="J26" s="14">
        <v>7118</v>
      </c>
      <c r="K26" s="14">
        <v>7107</v>
      </c>
      <c r="L26" s="14">
        <v>2013</v>
      </c>
      <c r="M26" s="14">
        <v>774</v>
      </c>
      <c r="N26" s="12">
        <f t="shared" si="7"/>
        <v>84710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0.9954198101586346</v>
      </c>
      <c r="D32" s="23">
        <f t="shared" si="9"/>
        <v>1</v>
      </c>
      <c r="E32" s="23">
        <f t="shared" si="9"/>
        <v>0.9908389665877725</v>
      </c>
      <c r="F32" s="23">
        <f t="shared" si="9"/>
        <v>0.9975206347166902</v>
      </c>
      <c r="G32" s="23">
        <f t="shared" si="9"/>
        <v>1</v>
      </c>
      <c r="H32" s="23">
        <f t="shared" si="9"/>
        <v>0.99552042418188</v>
      </c>
      <c r="I32" s="23">
        <f t="shared" si="9"/>
        <v>0.9981727161091437</v>
      </c>
      <c r="J32" s="23">
        <f t="shared" si="9"/>
        <v>1</v>
      </c>
      <c r="K32" s="23">
        <f t="shared" si="9"/>
        <v>0.999230452681489</v>
      </c>
      <c r="L32" s="23">
        <f t="shared" si="9"/>
        <v>0.9995719756324011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1.6742961206868232</v>
      </c>
      <c r="D35" s="26">
        <f>D32*D34</f>
        <v>1.5792</v>
      </c>
      <c r="E35" s="26">
        <f>E32*E34</f>
        <v>2.001692880300618</v>
      </c>
      <c r="F35" s="26">
        <f aca="true" t="shared" si="10" ref="F35:M35">F32*F34</f>
        <v>1.8373332570846717</v>
      </c>
      <c r="G35" s="26">
        <f t="shared" si="10"/>
        <v>1.4606</v>
      </c>
      <c r="H35" s="26">
        <f t="shared" si="10"/>
        <v>1.696665458933178</v>
      </c>
      <c r="I35" s="26">
        <f t="shared" si="10"/>
        <v>1.6606599477907824</v>
      </c>
      <c r="J35" s="26">
        <f t="shared" si="10"/>
        <v>1.8737</v>
      </c>
      <c r="K35" s="26">
        <f t="shared" si="10"/>
        <v>1.7901213559788878</v>
      </c>
      <c r="L35" s="26">
        <f t="shared" si="10"/>
        <v>2.126889249750623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-0.0007339073</v>
      </c>
      <c r="D36" s="26">
        <v>0</v>
      </c>
      <c r="E36" s="26">
        <v>0</v>
      </c>
      <c r="F36" s="26">
        <v>0</v>
      </c>
      <c r="G36" s="26">
        <v>-0.00027792</v>
      </c>
      <c r="H36" s="26">
        <v>-0.0002549592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321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154.08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616.32</v>
      </c>
    </row>
    <row r="39" spans="1:14" ht="18.75" customHeight="1">
      <c r="A39" s="61" t="s">
        <v>51</v>
      </c>
      <c r="B39" s="67">
        <v>0</v>
      </c>
      <c r="C39" s="67">
        <v>75</v>
      </c>
      <c r="D39" s="67">
        <v>0</v>
      </c>
      <c r="E39" s="67">
        <v>0</v>
      </c>
      <c r="F39" s="67">
        <v>0</v>
      </c>
      <c r="G39" s="67">
        <v>36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144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371361.3824</v>
      </c>
      <c r="C42" s="69">
        <f aca="true" t="shared" si="12" ref="C42:N42">C43+C44+C45</f>
        <v>244865.25774450938</v>
      </c>
      <c r="D42" s="69">
        <f t="shared" si="12"/>
        <v>257867.568</v>
      </c>
      <c r="E42" s="69">
        <f t="shared" si="12"/>
        <v>65121.07447482</v>
      </c>
      <c r="F42" s="69">
        <f>F43+F44+F45</f>
        <v>228799.43583824</v>
      </c>
      <c r="G42" s="69">
        <f>G43+G44+G45</f>
        <v>271709.73270848</v>
      </c>
      <c r="H42" s="69">
        <f t="shared" si="12"/>
        <v>309203.48330438876</v>
      </c>
      <c r="I42" s="69">
        <f t="shared" si="12"/>
        <v>325912.81805368</v>
      </c>
      <c r="J42" s="69">
        <f t="shared" si="12"/>
        <v>254830.6948</v>
      </c>
      <c r="K42" s="69">
        <f t="shared" si="12"/>
        <v>335261.08803315</v>
      </c>
      <c r="L42" s="69">
        <f t="shared" si="12"/>
        <v>130576.11170994</v>
      </c>
      <c r="M42" s="69">
        <f t="shared" si="12"/>
        <v>68095.133</v>
      </c>
      <c r="N42" s="69">
        <f t="shared" si="12"/>
        <v>2863603.7800672078</v>
      </c>
    </row>
    <row r="43" spans="1:14" ht="18.75" customHeight="1">
      <c r="A43" s="66" t="s">
        <v>103</v>
      </c>
      <c r="B43" s="63">
        <f aca="true" t="shared" si="13" ref="B43:H43">B35*B7</f>
        <v>371361.3824</v>
      </c>
      <c r="C43" s="63">
        <f t="shared" si="13"/>
        <v>244651.497747</v>
      </c>
      <c r="D43" s="63">
        <f t="shared" si="13"/>
        <v>257867.568</v>
      </c>
      <c r="E43" s="63">
        <f t="shared" si="13"/>
        <v>65121.07447482</v>
      </c>
      <c r="F43" s="63">
        <f t="shared" si="13"/>
        <v>228799.43583824</v>
      </c>
      <c r="G43" s="63">
        <f t="shared" si="13"/>
        <v>271607.33359999995</v>
      </c>
      <c r="H43" s="63">
        <f t="shared" si="13"/>
        <v>309108.6933012</v>
      </c>
      <c r="I43" s="63">
        <f>I35*I7</f>
        <v>325912.81805368</v>
      </c>
      <c r="J43" s="63">
        <f>J35*J7</f>
        <v>254830.6948</v>
      </c>
      <c r="K43" s="63">
        <f>K35*K7</f>
        <v>335261.08803315</v>
      </c>
      <c r="L43" s="63">
        <f>L35*L7</f>
        <v>130576.11170994</v>
      </c>
      <c r="M43" s="63">
        <f>M35*M7</f>
        <v>68095.133</v>
      </c>
      <c r="N43" s="65">
        <f>SUM(B43:M43)</f>
        <v>2863192.8309580297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-107.2400024906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-51.68089152</v>
      </c>
      <c r="H44" s="63">
        <f t="shared" si="14"/>
        <v>-46.449996811199995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-205.3708908218</v>
      </c>
    </row>
    <row r="45" spans="1:16" ht="18.75" customHeight="1">
      <c r="A45" s="66" t="s">
        <v>53</v>
      </c>
      <c r="B45" s="63">
        <f aca="true" t="shared" si="15" ref="B45:M45">B38</f>
        <v>0</v>
      </c>
      <c r="C45" s="63">
        <f t="shared" si="15"/>
        <v>321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154.08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616.32</v>
      </c>
      <c r="P45" s="76"/>
    </row>
    <row r="46" spans="1:16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  <c r="P46" s="76"/>
    </row>
    <row r="47" spans="1:16" ht="18.75" customHeight="1">
      <c r="A47" s="2" t="s">
        <v>54</v>
      </c>
      <c r="B47" s="28">
        <f aca="true" t="shared" si="16" ref="B47:N47">+B48+B51+B58</f>
        <v>-80825.5</v>
      </c>
      <c r="C47" s="28">
        <f t="shared" si="16"/>
        <v>-70539</v>
      </c>
      <c r="D47" s="28">
        <f t="shared" si="16"/>
        <v>-52955</v>
      </c>
      <c r="E47" s="28">
        <f t="shared" si="16"/>
        <v>-10703</v>
      </c>
      <c r="F47" s="28">
        <f t="shared" si="16"/>
        <v>-40411</v>
      </c>
      <c r="G47" s="28">
        <f t="shared" si="16"/>
        <v>-69951</v>
      </c>
      <c r="H47" s="28">
        <f t="shared" si="16"/>
        <v>-83163.5</v>
      </c>
      <c r="I47" s="28">
        <f t="shared" si="16"/>
        <v>-49549.5</v>
      </c>
      <c r="J47" s="28">
        <f t="shared" si="16"/>
        <v>-55303.5</v>
      </c>
      <c r="K47" s="28">
        <f t="shared" si="16"/>
        <v>-51103.5</v>
      </c>
      <c r="L47" s="28">
        <f t="shared" si="16"/>
        <v>-25613</v>
      </c>
      <c r="M47" s="28">
        <f t="shared" si="16"/>
        <v>-13937</v>
      </c>
      <c r="N47" s="28">
        <f t="shared" si="16"/>
        <v>-604054.5</v>
      </c>
      <c r="P47" s="47"/>
    </row>
    <row r="48" spans="1:16" ht="18.75" customHeight="1">
      <c r="A48" s="17" t="s">
        <v>55</v>
      </c>
      <c r="B48" s="29">
        <f>B49+B50</f>
        <v>-80825.5</v>
      </c>
      <c r="C48" s="29">
        <f>C49+C50</f>
        <v>-70539</v>
      </c>
      <c r="D48" s="29">
        <f>D49+D50</f>
        <v>-52955</v>
      </c>
      <c r="E48" s="29">
        <f>E49+E50</f>
        <v>-10703</v>
      </c>
      <c r="F48" s="29">
        <f aca="true" t="shared" si="17" ref="F48:M48">F49+F50</f>
        <v>-40411</v>
      </c>
      <c r="G48" s="29">
        <f t="shared" si="17"/>
        <v>-69951</v>
      </c>
      <c r="H48" s="29">
        <f t="shared" si="17"/>
        <v>-83163.5</v>
      </c>
      <c r="I48" s="29">
        <f t="shared" si="17"/>
        <v>-49549.5</v>
      </c>
      <c r="J48" s="29">
        <f t="shared" si="17"/>
        <v>-55303.5</v>
      </c>
      <c r="K48" s="29">
        <f t="shared" si="17"/>
        <v>-51103.5</v>
      </c>
      <c r="L48" s="29">
        <f t="shared" si="17"/>
        <v>-25613</v>
      </c>
      <c r="M48" s="29">
        <f t="shared" si="17"/>
        <v>-13937</v>
      </c>
      <c r="N48" s="28">
        <f aca="true" t="shared" si="18" ref="N48:N58">SUM(B48:M48)</f>
        <v>-604054.5</v>
      </c>
      <c r="P48" s="40"/>
    </row>
    <row r="49" spans="1:16" ht="18.75" customHeight="1">
      <c r="A49" s="13" t="s">
        <v>56</v>
      </c>
      <c r="B49" s="20">
        <f>ROUND(-B9*$D$3,2)</f>
        <v>-80825.5</v>
      </c>
      <c r="C49" s="20">
        <f>ROUND(-C9*$D$3,2)</f>
        <v>-70539</v>
      </c>
      <c r="D49" s="20">
        <f>ROUND(-D9*$D$3,2)</f>
        <v>-52955</v>
      </c>
      <c r="E49" s="20">
        <f>ROUND(-E9*$D$3,2)</f>
        <v>-10703</v>
      </c>
      <c r="F49" s="20">
        <f aca="true" t="shared" si="19" ref="F49:M49">ROUND(-F9*$D$3,2)</f>
        <v>-40411</v>
      </c>
      <c r="G49" s="20">
        <f t="shared" si="19"/>
        <v>-69951</v>
      </c>
      <c r="H49" s="20">
        <f t="shared" si="19"/>
        <v>-83163.5</v>
      </c>
      <c r="I49" s="20">
        <f t="shared" si="19"/>
        <v>-49549.5</v>
      </c>
      <c r="J49" s="20">
        <f t="shared" si="19"/>
        <v>-55303.5</v>
      </c>
      <c r="K49" s="20">
        <f t="shared" si="19"/>
        <v>-51103.5</v>
      </c>
      <c r="L49" s="20">
        <f t="shared" si="19"/>
        <v>-25613</v>
      </c>
      <c r="M49" s="20">
        <f t="shared" si="19"/>
        <v>-13937</v>
      </c>
      <c r="N49" s="54">
        <f t="shared" si="18"/>
        <v>-604054.5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290535.8824</v>
      </c>
      <c r="C60" s="32">
        <f t="shared" si="22"/>
        <v>174326.25774450938</v>
      </c>
      <c r="D60" s="32">
        <f t="shared" si="22"/>
        <v>204912.568</v>
      </c>
      <c r="E60" s="32">
        <f t="shared" si="22"/>
        <v>54418.07447482</v>
      </c>
      <c r="F60" s="32">
        <f t="shared" si="22"/>
        <v>188388.43583824</v>
      </c>
      <c r="G60" s="32">
        <f t="shared" si="22"/>
        <v>201758.73270847998</v>
      </c>
      <c r="H60" s="32">
        <f t="shared" si="22"/>
        <v>226039.98330438876</v>
      </c>
      <c r="I60" s="32">
        <f t="shared" si="22"/>
        <v>276363.31805368</v>
      </c>
      <c r="J60" s="32">
        <f t="shared" si="22"/>
        <v>199527.1948</v>
      </c>
      <c r="K60" s="32">
        <f t="shared" si="22"/>
        <v>284157.58803315</v>
      </c>
      <c r="L60" s="32">
        <f t="shared" si="22"/>
        <v>104963.11170994</v>
      </c>
      <c r="M60" s="32">
        <f t="shared" si="22"/>
        <v>54158.133</v>
      </c>
      <c r="N60" s="32">
        <f>SUM(B60:M60)</f>
        <v>2259549.2800672078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2259549.2899999996</v>
      </c>
      <c r="P63" s="40"/>
    </row>
    <row r="64" spans="1:14" ht="18.75" customHeight="1">
      <c r="A64" s="17" t="s">
        <v>22</v>
      </c>
      <c r="B64" s="42">
        <v>57899.44</v>
      </c>
      <c r="C64" s="42">
        <v>51202.71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109102.15</v>
      </c>
    </row>
    <row r="65" spans="1:14" ht="18.75" customHeight="1">
      <c r="A65" s="17" t="s">
        <v>23</v>
      </c>
      <c r="B65" s="42">
        <v>232636.45</v>
      </c>
      <c r="C65" s="42">
        <v>123123.56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355760.01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204912.57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204912.57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54418.07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54418.07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188388.44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188388.44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201758.73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201758.73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182052.26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182052.26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43987.72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43987.72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276363.32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276363.32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199527.19</v>
      </c>
      <c r="K73" s="41">
        <v>0</v>
      </c>
      <c r="L73" s="41">
        <v>0</v>
      </c>
      <c r="M73" s="41">
        <v>0</v>
      </c>
      <c r="N73" s="32">
        <f t="shared" si="23"/>
        <v>199527.19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9">
        <v>284157.59</v>
      </c>
      <c r="L74" s="41">
        <v>0</v>
      </c>
      <c r="M74" s="41">
        <v>0</v>
      </c>
      <c r="N74" s="29">
        <f t="shared" si="23"/>
        <v>284157.59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9">
        <v>104963.11</v>
      </c>
      <c r="M75" s="41">
        <v>0</v>
      </c>
      <c r="N75" s="32">
        <f t="shared" si="23"/>
        <v>104963.11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54158.13</v>
      </c>
      <c r="N76" s="29">
        <f t="shared" si="23"/>
        <v>54158.13</v>
      </c>
    </row>
    <row r="77" spans="1:14" ht="18.75" customHeight="1">
      <c r="A77" s="38" t="s">
        <v>68</v>
      </c>
      <c r="B77" s="36">
        <v>0</v>
      </c>
      <c r="C77" s="36">
        <v>0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0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1.9600986167008716</v>
      </c>
      <c r="C81" s="52">
        <v>1.929326571244081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1.6940000227519638</v>
      </c>
      <c r="C82" s="52">
        <v>1.587296473741212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1.5792000122481475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2.001692742753512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1.8373332905049466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1.4605999806405818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1.7140411618024094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1.6345450892745033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1.660659957708084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1.8736999647069206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1.7901213664808526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2.1268892218982622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2.0889999079669908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2015-02-02T21:09:53Z</dcterms:modified>
  <cp:category/>
  <cp:version/>
  <cp:contentType/>
  <cp:contentStatus/>
</cp:coreProperties>
</file>