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<sst xmlns="http://schemas.openxmlformats.org/spreadsheetml/2006/main" count="107" uniqueCount="106">
  <si>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</si>
  <si>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</si>
  <si>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</si>
  <si>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</si>
  <si>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</si>
  <si>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</si>
  <si>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</si>
  <si>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</si>
  <si>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</si>
  <si>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</si>
  <si>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</si>
  <si>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</si>
  <si>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</si>
  <si>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</si>
  <si>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</si>
  <si>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</si>
  <si>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</si>
  <si>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</si>
  <si>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</si>
  <si>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</si>
  <si>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</si>
  <si>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</si>
  <si>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</si>
  <si>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</si>
  <si>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</si>
  <si>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</si>
  <si>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</si>
  <si>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</si>
  <si>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</si>
  <si>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</si>
  <si>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</si>
  <si>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</si>
  <si>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</si>
  <si>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</si>
  <si>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</si>
  <si>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</si>
  <si>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</si>
  <si>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</si>
  <si>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</si>
  <si>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</si>
  <si>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</si>
  <si>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</si>
  <si>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</si>
  <si>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</si>
  <si>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</si>
  <si>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</si>
  <si>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</si>
  <si>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</si>
  <si>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</si>
  <si>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</si>
  <si>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</si>
  <si>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</si>
  <si>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</si>
  <si>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</si>
  <si>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</si>
  <si>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</si>
  <si>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</si>
  <si>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</si>
  <si>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</si>
  <si>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</si>
  <si>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</si>
  <si>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</si>
  <si>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</si>
  <si>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</si>
  <si>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</si>
  <si>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</si>
  <si>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</si>
  <si>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</si>
  <si>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</si>
  <si>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</si>
  <si>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</si>
  <si>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</si>
  <si>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</si>
  <si>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</si>
  <si>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</si>
  <si>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</si>
  <si>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</si>
  <si>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</si>
  <si>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</si>
  <si>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</si>
  <si>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</si>
  <si>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</si>
  <si>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</si>
  <si>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</si>
  <si>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</si>
  <si>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</si>
  <si>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</si>
  <si>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</si>
  <si>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</si>
  <si>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</si>
  <si>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</si>
  <si>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</si>
  <si>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</si>
  <si>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</si>
  <si>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</si>
  <si>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</si>
  <si>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</si>
  <si>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</si>
  <si>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</si>
  <si>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</si>
  <si>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</si>
  <si>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</si>
  <si>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</si>
  <si>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</si>
  <si>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</si>
  <si>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21/01/15 - VENCIMENTO 28/01/15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</si>
</sst>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  <xf numFmtId="172" fontId="0" fillId="0" borderId="0" xfId="52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914400</xdr:colOff>
      <xdr:row>98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914400</xdr:colOff>
      <xdr:row>98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914400</xdr:colOff>
      <xdr:row>98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105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3</v>
      </c>
      <c r="B4" s="72" t="s">
        <v>47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4</v>
      </c>
    </row>
    <row r="5" spans="1:14" ht="42" customHeight="1">
      <c r="A5" s="72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2"/>
    </row>
    <row r="6" spans="1:14" ht="20.25" customHeight="1">
      <c r="A6" s="72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2"/>
    </row>
    <row r="7" spans="1:16" ht="18.75" customHeight="1">
      <c r="A7" s="9" t="s">
        <v>5</v>
      </c>
      <c r="B7" s="10">
        <f>B8+B20+B24</f>
        <v>469357</v>
      </c>
      <c r="C7" s="10">
        <f>C8+C20+C24</f>
        <v>341131</v>
      </c>
      <c r="D7" s="10">
        <f>D8+D20+D24</f>
        <v>343495</v>
      </c>
      <c r="E7" s="10">
        <f>E8+E20+E24</f>
        <v>74505</v>
      </c>
      <c r="F7" s="10">
        <f aca="true" t="shared" si="0" ref="F7:M7">F8+F20+F24</f>
        <v>273393</v>
      </c>
      <c r="G7" s="10">
        <f t="shared" si="0"/>
        <v>463010</v>
      </c>
      <c r="H7" s="10">
        <f t="shared" si="0"/>
        <v>442276</v>
      </c>
      <c r="I7" s="10">
        <f t="shared" si="0"/>
        <v>399687</v>
      </c>
      <c r="J7" s="10">
        <f t="shared" si="0"/>
        <v>291411</v>
      </c>
      <c r="K7" s="10">
        <f t="shared" si="0"/>
        <v>347806</v>
      </c>
      <c r="L7" s="10">
        <f t="shared" si="0"/>
        <v>149908</v>
      </c>
      <c r="M7" s="10">
        <f t="shared" si="0"/>
        <v>86708</v>
      </c>
      <c r="N7" s="10">
        <f>+N8+N20+N24</f>
        <v>3682687</v>
      </c>
      <c r="P7" s="39"/>
    </row>
    <row r="8" spans="1:14" ht="18.75" customHeight="1">
      <c r="A8" s="11" t="s">
        <v>32</v>
      </c>
      <c r="B8" s="12">
        <f>+B9+B12+B16</f>
        <v>256890</v>
      </c>
      <c r="C8" s="12">
        <f>+C9+C12+C16</f>
        <v>196104</v>
      </c>
      <c r="D8" s="12">
        <f>+D9+D12+D16</f>
        <v>213993</v>
      </c>
      <c r="E8" s="12">
        <f>+E9+E12+E16</f>
        <v>43958</v>
      </c>
      <c r="F8" s="12">
        <f aca="true" t="shared" si="1" ref="F8:M8">+F9+F12+F16</f>
        <v>157606</v>
      </c>
      <c r="G8" s="12">
        <f t="shared" si="1"/>
        <v>272429</v>
      </c>
      <c r="H8" s="12">
        <f t="shared" si="1"/>
        <v>248015</v>
      </c>
      <c r="I8" s="12">
        <f t="shared" si="1"/>
        <v>225228</v>
      </c>
      <c r="J8" s="12">
        <f t="shared" si="1"/>
        <v>168675</v>
      </c>
      <c r="K8" s="12">
        <f t="shared" si="1"/>
        <v>183255</v>
      </c>
      <c r="L8" s="12">
        <f t="shared" si="1"/>
        <v>88648</v>
      </c>
      <c r="M8" s="12">
        <f t="shared" si="1"/>
        <v>53637</v>
      </c>
      <c r="N8" s="12">
        <f>SUM(B8:M8)</f>
        <v>2108438</v>
      </c>
    </row>
    <row r="9" spans="1:14" ht="18.75" customHeight="1">
      <c r="A9" s="13" t="s">
        <v>6</v>
      </c>
      <c r="B9" s="14">
        <v>30759</v>
      </c>
      <c r="C9" s="14">
        <v>29525</v>
      </c>
      <c r="D9" s="14">
        <v>18209</v>
      </c>
      <c r="E9" s="14">
        <v>4742</v>
      </c>
      <c r="F9" s="14">
        <v>15308</v>
      </c>
      <c r="G9" s="14">
        <v>28173</v>
      </c>
      <c r="H9" s="14">
        <v>37001</v>
      </c>
      <c r="I9" s="14">
        <v>17261</v>
      </c>
      <c r="J9" s="14">
        <v>22184</v>
      </c>
      <c r="K9" s="14">
        <v>17866</v>
      </c>
      <c r="L9" s="14">
        <v>13120</v>
      </c>
      <c r="M9" s="14">
        <v>7674</v>
      </c>
      <c r="N9" s="12">
        <f aca="true" t="shared" si="2" ref="N9:N19">SUM(B9:M9)</f>
        <v>241822</v>
      </c>
    </row>
    <row r="10" spans="1:14" ht="18.75" customHeight="1">
      <c r="A10" s="15" t="s">
        <v>7</v>
      </c>
      <c r="B10" s="14">
        <f>+B9-B11</f>
        <v>30759</v>
      </c>
      <c r="C10" s="14">
        <f>+C9-C11</f>
        <v>29525</v>
      </c>
      <c r="D10" s="14">
        <f>+D9-D11</f>
        <v>18209</v>
      </c>
      <c r="E10" s="14">
        <f>+E9-E11</f>
        <v>4742</v>
      </c>
      <c r="F10" s="14">
        <f aca="true" t="shared" si="3" ref="F10:M10">+F9-F11</f>
        <v>15308</v>
      </c>
      <c r="G10" s="14">
        <f t="shared" si="3"/>
        <v>28173</v>
      </c>
      <c r="H10" s="14">
        <f t="shared" si="3"/>
        <v>37001</v>
      </c>
      <c r="I10" s="14">
        <f t="shared" si="3"/>
        <v>17261</v>
      </c>
      <c r="J10" s="14">
        <f t="shared" si="3"/>
        <v>22184</v>
      </c>
      <c r="K10" s="14">
        <f t="shared" si="3"/>
        <v>17866</v>
      </c>
      <c r="L10" s="14">
        <f t="shared" si="3"/>
        <v>13120</v>
      </c>
      <c r="M10" s="14">
        <f t="shared" si="3"/>
        <v>7674</v>
      </c>
      <c r="N10" s="12">
        <f t="shared" si="2"/>
        <v>241822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221169</v>
      </c>
      <c r="C12" s="14">
        <f>C13+C14+C15</f>
        <v>162678</v>
      </c>
      <c r="D12" s="14">
        <f>D13+D14+D15</f>
        <v>192786</v>
      </c>
      <c r="E12" s="14">
        <f>E13+E14+E15</f>
        <v>38445</v>
      </c>
      <c r="F12" s="14">
        <f aca="true" t="shared" si="4" ref="F12:M12">F13+F14+F15</f>
        <v>139372</v>
      </c>
      <c r="G12" s="14">
        <f t="shared" si="4"/>
        <v>238625</v>
      </c>
      <c r="H12" s="14">
        <f t="shared" si="4"/>
        <v>206550</v>
      </c>
      <c r="I12" s="14">
        <f t="shared" si="4"/>
        <v>204389</v>
      </c>
      <c r="J12" s="14">
        <f t="shared" si="4"/>
        <v>143532</v>
      </c>
      <c r="K12" s="14">
        <f t="shared" si="4"/>
        <v>161983</v>
      </c>
      <c r="L12" s="14">
        <f t="shared" si="4"/>
        <v>74191</v>
      </c>
      <c r="M12" s="14">
        <f t="shared" si="4"/>
        <v>45249</v>
      </c>
      <c r="N12" s="12">
        <f t="shared" si="2"/>
        <v>1828969</v>
      </c>
    </row>
    <row r="13" spans="1:14" ht="18.75" customHeight="1">
      <c r="A13" s="15" t="s">
        <v>9</v>
      </c>
      <c r="B13" s="14">
        <v>114479</v>
      </c>
      <c r="C13" s="14">
        <v>86437</v>
      </c>
      <c r="D13" s="14">
        <v>98111</v>
      </c>
      <c r="E13" s="14">
        <v>20150</v>
      </c>
      <c r="F13" s="14">
        <v>72364</v>
      </c>
      <c r="G13" s="14">
        <v>125891</v>
      </c>
      <c r="H13" s="14">
        <v>112783</v>
      </c>
      <c r="I13" s="14">
        <v>110069</v>
      </c>
      <c r="J13" s="14">
        <v>75136</v>
      </c>
      <c r="K13" s="14">
        <v>85209</v>
      </c>
      <c r="L13" s="14">
        <v>38549</v>
      </c>
      <c r="M13" s="14">
        <v>22707</v>
      </c>
      <c r="N13" s="12">
        <f t="shared" si="2"/>
        <v>961885</v>
      </c>
    </row>
    <row r="14" spans="1:14" ht="18.75" customHeight="1">
      <c r="A14" s="15" t="s">
        <v>10</v>
      </c>
      <c r="B14" s="14">
        <v>102797</v>
      </c>
      <c r="C14" s="14">
        <v>72972</v>
      </c>
      <c r="D14" s="14">
        <v>92227</v>
      </c>
      <c r="E14" s="14">
        <v>17545</v>
      </c>
      <c r="F14" s="14">
        <v>64342</v>
      </c>
      <c r="G14" s="14">
        <v>108149</v>
      </c>
      <c r="H14" s="14">
        <v>89905</v>
      </c>
      <c r="I14" s="14">
        <v>91091</v>
      </c>
      <c r="J14" s="14">
        <v>65752</v>
      </c>
      <c r="K14" s="14">
        <v>73889</v>
      </c>
      <c r="L14" s="14">
        <v>34511</v>
      </c>
      <c r="M14" s="14">
        <v>21906</v>
      </c>
      <c r="N14" s="12">
        <f t="shared" si="2"/>
        <v>835086</v>
      </c>
    </row>
    <row r="15" spans="1:14" ht="18.75" customHeight="1">
      <c r="A15" s="15" t="s">
        <v>11</v>
      </c>
      <c r="B15" s="14">
        <v>3893</v>
      </c>
      <c r="C15" s="14">
        <v>3269</v>
      </c>
      <c r="D15" s="14">
        <v>2448</v>
      </c>
      <c r="E15" s="14">
        <v>750</v>
      </c>
      <c r="F15" s="14">
        <v>2666</v>
      </c>
      <c r="G15" s="14">
        <v>4585</v>
      </c>
      <c r="H15" s="14">
        <v>3862</v>
      </c>
      <c r="I15" s="14">
        <v>3229</v>
      </c>
      <c r="J15" s="14">
        <v>2644</v>
      </c>
      <c r="K15" s="14">
        <v>2885</v>
      </c>
      <c r="L15" s="14">
        <v>1131</v>
      </c>
      <c r="M15" s="14">
        <v>636</v>
      </c>
      <c r="N15" s="12">
        <f t="shared" si="2"/>
        <v>31998</v>
      </c>
    </row>
    <row r="16" spans="1:14" ht="18.75" customHeight="1">
      <c r="A16" s="16" t="s">
        <v>31</v>
      </c>
      <c r="B16" s="14">
        <f>B17+B18+B19</f>
        <v>4962</v>
      </c>
      <c r="C16" s="14">
        <f>C17+C18+C19</f>
        <v>3901</v>
      </c>
      <c r="D16" s="14">
        <f>D17+D18+D19</f>
        <v>2998</v>
      </c>
      <c r="E16" s="14">
        <f>E17+E18+E19</f>
        <v>771</v>
      </c>
      <c r="F16" s="14">
        <f aca="true" t="shared" si="5" ref="F16:M16">F17+F18+F19</f>
        <v>2926</v>
      </c>
      <c r="G16" s="14">
        <f t="shared" si="5"/>
        <v>5631</v>
      </c>
      <c r="H16" s="14">
        <f t="shared" si="5"/>
        <v>4464</v>
      </c>
      <c r="I16" s="14">
        <f t="shared" si="5"/>
        <v>3578</v>
      </c>
      <c r="J16" s="14">
        <f t="shared" si="5"/>
        <v>2959</v>
      </c>
      <c r="K16" s="14">
        <f t="shared" si="5"/>
        <v>3406</v>
      </c>
      <c r="L16" s="14">
        <f t="shared" si="5"/>
        <v>1337</v>
      </c>
      <c r="M16" s="14">
        <f t="shared" si="5"/>
        <v>714</v>
      </c>
      <c r="N16" s="12">
        <f t="shared" si="2"/>
        <v>37647</v>
      </c>
    </row>
    <row r="17" spans="1:14" ht="18.75" customHeight="1">
      <c r="A17" s="15" t="s">
        <v>28</v>
      </c>
      <c r="B17" s="14">
        <v>4538</v>
      </c>
      <c r="C17" s="14">
        <v>3611</v>
      </c>
      <c r="D17" s="14">
        <v>2744</v>
      </c>
      <c r="E17" s="14">
        <v>716</v>
      </c>
      <c r="F17" s="14">
        <v>2741</v>
      </c>
      <c r="G17" s="14">
        <v>5205</v>
      </c>
      <c r="H17" s="14">
        <v>4157</v>
      </c>
      <c r="I17" s="14">
        <v>3340</v>
      </c>
      <c r="J17" s="14">
        <v>2747</v>
      </c>
      <c r="K17" s="14">
        <v>3142</v>
      </c>
      <c r="L17" s="14">
        <v>1216</v>
      </c>
      <c r="M17" s="14">
        <v>647</v>
      </c>
      <c r="N17" s="12">
        <f t="shared" si="2"/>
        <v>34804</v>
      </c>
    </row>
    <row r="18" spans="1:14" ht="18.75" customHeight="1">
      <c r="A18" s="15" t="s">
        <v>29</v>
      </c>
      <c r="B18" s="14">
        <v>389</v>
      </c>
      <c r="C18" s="14">
        <v>282</v>
      </c>
      <c r="D18" s="14">
        <v>249</v>
      </c>
      <c r="E18" s="14">
        <v>51</v>
      </c>
      <c r="F18" s="14">
        <v>179</v>
      </c>
      <c r="G18" s="14">
        <v>406</v>
      </c>
      <c r="H18" s="14">
        <v>300</v>
      </c>
      <c r="I18" s="14">
        <v>229</v>
      </c>
      <c r="J18" s="14">
        <v>202</v>
      </c>
      <c r="K18" s="14">
        <v>254</v>
      </c>
      <c r="L18" s="14">
        <v>119</v>
      </c>
      <c r="M18" s="14">
        <v>66</v>
      </c>
      <c r="N18" s="12">
        <f t="shared" si="2"/>
        <v>2726</v>
      </c>
    </row>
    <row r="19" spans="1:14" ht="18.75" customHeight="1">
      <c r="A19" s="15" t="s">
        <v>30</v>
      </c>
      <c r="B19" s="14">
        <v>35</v>
      </c>
      <c r="C19" s="14">
        <v>8</v>
      </c>
      <c r="D19" s="14">
        <v>5</v>
      </c>
      <c r="E19" s="14">
        <v>4</v>
      </c>
      <c r="F19" s="14">
        <v>6</v>
      </c>
      <c r="G19" s="14">
        <v>20</v>
      </c>
      <c r="H19" s="14">
        <v>7</v>
      </c>
      <c r="I19" s="14">
        <v>9</v>
      </c>
      <c r="J19" s="14">
        <v>10</v>
      </c>
      <c r="K19" s="14">
        <v>10</v>
      </c>
      <c r="L19" s="14">
        <v>2</v>
      </c>
      <c r="M19" s="14">
        <v>1</v>
      </c>
      <c r="N19" s="12">
        <f t="shared" si="2"/>
        <v>117</v>
      </c>
    </row>
    <row r="20" spans="1:14" ht="18.75" customHeight="1">
      <c r="A20" s="17" t="s">
        <v>12</v>
      </c>
      <c r="B20" s="18">
        <f>B21+B22+B23</f>
        <v>156417</v>
      </c>
      <c r="C20" s="18">
        <f>C21+C22+C23</f>
        <v>97428</v>
      </c>
      <c r="D20" s="18">
        <f>D21+D22+D23</f>
        <v>86161</v>
      </c>
      <c r="E20" s="18">
        <f>E21+E22+E23</f>
        <v>18630</v>
      </c>
      <c r="F20" s="18">
        <f aca="true" t="shared" si="6" ref="F20:M20">F21+F22+F23</f>
        <v>73298</v>
      </c>
      <c r="G20" s="18">
        <f t="shared" si="6"/>
        <v>123086</v>
      </c>
      <c r="H20" s="18">
        <f t="shared" si="6"/>
        <v>133723</v>
      </c>
      <c r="I20" s="18">
        <f t="shared" si="6"/>
        <v>131438</v>
      </c>
      <c r="J20" s="18">
        <f t="shared" si="6"/>
        <v>86544</v>
      </c>
      <c r="K20" s="18">
        <f t="shared" si="6"/>
        <v>130632</v>
      </c>
      <c r="L20" s="18">
        <f t="shared" si="6"/>
        <v>49856</v>
      </c>
      <c r="M20" s="18">
        <f t="shared" si="6"/>
        <v>27898</v>
      </c>
      <c r="N20" s="12">
        <f aca="true" t="shared" si="7" ref="N20:N26">SUM(B20:M20)</f>
        <v>1115111</v>
      </c>
    </row>
    <row r="21" spans="1:14" ht="18.75" customHeight="1">
      <c r="A21" s="13" t="s">
        <v>13</v>
      </c>
      <c r="B21" s="14">
        <v>90146</v>
      </c>
      <c r="C21" s="14">
        <v>60007</v>
      </c>
      <c r="D21" s="14">
        <v>52820</v>
      </c>
      <c r="E21" s="14">
        <v>11599</v>
      </c>
      <c r="F21" s="14">
        <v>45366</v>
      </c>
      <c r="G21" s="14">
        <v>78278</v>
      </c>
      <c r="H21" s="14">
        <v>83025</v>
      </c>
      <c r="I21" s="14">
        <v>80022</v>
      </c>
      <c r="J21" s="14">
        <v>51832</v>
      </c>
      <c r="K21" s="14">
        <v>75402</v>
      </c>
      <c r="L21" s="14">
        <v>28784</v>
      </c>
      <c r="M21" s="14">
        <v>15719</v>
      </c>
      <c r="N21" s="12">
        <f t="shared" si="7"/>
        <v>673000</v>
      </c>
    </row>
    <row r="22" spans="1:14" ht="18.75" customHeight="1">
      <c r="A22" s="13" t="s">
        <v>14</v>
      </c>
      <c r="B22" s="14">
        <v>63851</v>
      </c>
      <c r="C22" s="14">
        <v>35711</v>
      </c>
      <c r="D22" s="14">
        <v>32197</v>
      </c>
      <c r="E22" s="14">
        <v>6691</v>
      </c>
      <c r="F22" s="14">
        <v>26653</v>
      </c>
      <c r="G22" s="14">
        <v>42636</v>
      </c>
      <c r="H22" s="14">
        <v>48555</v>
      </c>
      <c r="I22" s="14">
        <v>49476</v>
      </c>
      <c r="J22" s="14">
        <v>33343</v>
      </c>
      <c r="K22" s="14">
        <v>53288</v>
      </c>
      <c r="L22" s="14">
        <v>20420</v>
      </c>
      <c r="M22" s="14">
        <v>11878</v>
      </c>
      <c r="N22" s="12">
        <f t="shared" si="7"/>
        <v>424699</v>
      </c>
    </row>
    <row r="23" spans="1:14" ht="18.75" customHeight="1">
      <c r="A23" s="13" t="s">
        <v>15</v>
      </c>
      <c r="B23" s="14">
        <v>2420</v>
      </c>
      <c r="C23" s="14">
        <v>1710</v>
      </c>
      <c r="D23" s="14">
        <v>1144</v>
      </c>
      <c r="E23" s="14">
        <v>340</v>
      </c>
      <c r="F23" s="14">
        <v>1279</v>
      </c>
      <c r="G23" s="14">
        <v>2172</v>
      </c>
      <c r="H23" s="14">
        <v>2143</v>
      </c>
      <c r="I23" s="14">
        <v>1940</v>
      </c>
      <c r="J23" s="14">
        <v>1369</v>
      </c>
      <c r="K23" s="14">
        <v>1942</v>
      </c>
      <c r="L23" s="14">
        <v>652</v>
      </c>
      <c r="M23" s="14">
        <v>301</v>
      </c>
      <c r="N23" s="12">
        <f t="shared" si="7"/>
        <v>17412</v>
      </c>
    </row>
    <row r="24" spans="1:14" ht="18.75" customHeight="1">
      <c r="A24" s="17" t="s">
        <v>16</v>
      </c>
      <c r="B24" s="14">
        <f>B25+B26</f>
        <v>56050</v>
      </c>
      <c r="C24" s="14">
        <f>C25+C26</f>
        <v>47599</v>
      </c>
      <c r="D24" s="14">
        <f>D25+D26</f>
        <v>43341</v>
      </c>
      <c r="E24" s="14">
        <f>E25+E26</f>
        <v>11917</v>
      </c>
      <c r="F24" s="14">
        <f aca="true" t="shared" si="8" ref="F24:M24">F25+F26</f>
        <v>42489</v>
      </c>
      <c r="G24" s="14">
        <f t="shared" si="8"/>
        <v>67495</v>
      </c>
      <c r="H24" s="14">
        <f t="shared" si="8"/>
        <v>60538</v>
      </c>
      <c r="I24" s="14">
        <f t="shared" si="8"/>
        <v>43021</v>
      </c>
      <c r="J24" s="14">
        <f t="shared" si="8"/>
        <v>36192</v>
      </c>
      <c r="K24" s="14">
        <f t="shared" si="8"/>
        <v>33919</v>
      </c>
      <c r="L24" s="14">
        <f t="shared" si="8"/>
        <v>11404</v>
      </c>
      <c r="M24" s="14">
        <f t="shared" si="8"/>
        <v>5173</v>
      </c>
      <c r="N24" s="12">
        <f t="shared" si="7"/>
        <v>459138</v>
      </c>
    </row>
    <row r="25" spans="1:14" ht="18.75" customHeight="1">
      <c r="A25" s="13" t="s">
        <v>17</v>
      </c>
      <c r="B25" s="14">
        <v>35872</v>
      </c>
      <c r="C25" s="14">
        <v>30463</v>
      </c>
      <c r="D25" s="14">
        <v>27738</v>
      </c>
      <c r="E25" s="14">
        <v>7627</v>
      </c>
      <c r="F25" s="14">
        <v>27193</v>
      </c>
      <c r="G25" s="14">
        <v>43197</v>
      </c>
      <c r="H25" s="14">
        <v>38744</v>
      </c>
      <c r="I25" s="14">
        <v>27533</v>
      </c>
      <c r="J25" s="14">
        <v>23163</v>
      </c>
      <c r="K25" s="14">
        <v>21708</v>
      </c>
      <c r="L25" s="14">
        <v>7299</v>
      </c>
      <c r="M25" s="14">
        <v>3311</v>
      </c>
      <c r="N25" s="12">
        <f t="shared" si="7"/>
        <v>293848</v>
      </c>
    </row>
    <row r="26" spans="1:14" ht="18.75" customHeight="1">
      <c r="A26" s="13" t="s">
        <v>18</v>
      </c>
      <c r="B26" s="14">
        <v>20178</v>
      </c>
      <c r="C26" s="14">
        <v>17136</v>
      </c>
      <c r="D26" s="14">
        <v>15603</v>
      </c>
      <c r="E26" s="14">
        <v>4290</v>
      </c>
      <c r="F26" s="14">
        <v>15296</v>
      </c>
      <c r="G26" s="14">
        <v>24298</v>
      </c>
      <c r="H26" s="14">
        <v>21794</v>
      </c>
      <c r="I26" s="14">
        <v>15488</v>
      </c>
      <c r="J26" s="14">
        <v>13029</v>
      </c>
      <c r="K26" s="14">
        <v>12211</v>
      </c>
      <c r="L26" s="14">
        <v>4105</v>
      </c>
      <c r="M26" s="14">
        <v>1862</v>
      </c>
      <c r="N26" s="12">
        <f t="shared" si="7"/>
        <v>165290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0.9958837792519589</v>
      </c>
      <c r="D32" s="23">
        <f t="shared" si="9"/>
        <v>1</v>
      </c>
      <c r="E32" s="23">
        <f t="shared" si="9"/>
        <v>0.9911868102811893</v>
      </c>
      <c r="F32" s="23">
        <f t="shared" si="9"/>
        <v>0.9977620436514468</v>
      </c>
      <c r="G32" s="23">
        <f t="shared" si="9"/>
        <v>1</v>
      </c>
      <c r="H32" s="23">
        <f t="shared" si="9"/>
        <v>0.9961674067776682</v>
      </c>
      <c r="I32" s="23">
        <f t="shared" si="9"/>
        <v>0.9983639217687841</v>
      </c>
      <c r="J32" s="23">
        <f t="shared" si="9"/>
        <v>1</v>
      </c>
      <c r="K32" s="23">
        <f t="shared" si="9"/>
        <v>0.9992880838743438</v>
      </c>
      <c r="L32" s="23">
        <f t="shared" si="9"/>
        <v>0.9996424553726285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1.675076516701795</v>
      </c>
      <c r="D35" s="26">
        <f>D32*D34</f>
        <v>1.5792</v>
      </c>
      <c r="E35" s="26">
        <f>E32*E34</f>
        <v>2.0023955941300584</v>
      </c>
      <c r="F35" s="26">
        <f aca="true" t="shared" si="10" ref="F35:M35">F32*F34</f>
        <v>1.8377779082016</v>
      </c>
      <c r="G35" s="26">
        <f t="shared" si="10"/>
        <v>1.4606</v>
      </c>
      <c r="H35" s="26">
        <f t="shared" si="10"/>
        <v>1.69776811137118</v>
      </c>
      <c r="I35" s="26">
        <f t="shared" si="10"/>
        <v>1.660978056646726</v>
      </c>
      <c r="J35" s="26">
        <f t="shared" si="10"/>
        <v>1.8737</v>
      </c>
      <c r="K35" s="26">
        <f t="shared" si="10"/>
        <v>1.790224602260887</v>
      </c>
      <c r="L35" s="26">
        <f t="shared" si="10"/>
        <v>2.127039216541879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-0.00024704</v>
      </c>
      <c r="H36" s="26">
        <v>-0.0002550896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0</v>
      </c>
      <c r="C38" s="65">
        <f t="shared" si="11"/>
        <v>0</v>
      </c>
      <c r="D38" s="65">
        <f t="shared" si="11"/>
        <v>0</v>
      </c>
      <c r="E38" s="65">
        <f t="shared" si="11"/>
        <v>0</v>
      </c>
      <c r="F38" s="65">
        <f t="shared" si="11"/>
        <v>0</v>
      </c>
      <c r="G38" s="65">
        <f t="shared" si="11"/>
        <v>136.96</v>
      </c>
      <c r="H38" s="65">
        <f t="shared" si="11"/>
        <v>141.24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278.20000000000005</v>
      </c>
    </row>
    <row r="39" spans="1:14" ht="18.75" customHeight="1">
      <c r="A39" s="61" t="s">
        <v>51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32</v>
      </c>
      <c r="H39" s="67">
        <v>33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65</v>
      </c>
    </row>
    <row r="40" spans="1:14" ht="18.75" customHeight="1">
      <c r="A40" s="61" t="s">
        <v>52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6" ht="18.75" customHeight="1">
      <c r="A42" s="64" t="s">
        <v>50</v>
      </c>
      <c r="B42" s="65">
        <f>B43+B44+B45</f>
        <v>817056.6656</v>
      </c>
      <c r="C42" s="65">
        <f aca="true" t="shared" si="12" ref="C42:N42">C43+C44+C45</f>
        <v>571420.527219</v>
      </c>
      <c r="D42" s="65">
        <f t="shared" si="12"/>
        <v>542447.304</v>
      </c>
      <c r="E42" s="65">
        <f t="shared" si="12"/>
        <v>149188.48374066</v>
      </c>
      <c r="F42" s="65">
        <f>F43+F44+F45</f>
        <v>502435.61565696</v>
      </c>
      <c r="G42" s="65">
        <f>G43+G44+G45</f>
        <v>676294.9840095999</v>
      </c>
      <c r="H42" s="65">
        <f t="shared" si="12"/>
        <v>750910.5092168704</v>
      </c>
      <c r="I42" s="65">
        <f t="shared" si="12"/>
        <v>663871.33652696</v>
      </c>
      <c r="J42" s="65">
        <f t="shared" si="12"/>
        <v>546016.7907</v>
      </c>
      <c r="K42" s="65">
        <f t="shared" si="12"/>
        <v>622650.85801395</v>
      </c>
      <c r="L42" s="65">
        <f t="shared" si="12"/>
        <v>318860.19487336</v>
      </c>
      <c r="M42" s="65">
        <f t="shared" si="12"/>
        <v>181133.012</v>
      </c>
      <c r="N42" s="65">
        <f t="shared" si="12"/>
        <v>6342286.281557361</v>
      </c>
      <c r="P42" s="74"/>
    </row>
    <row r="43" spans="1:14" ht="18.75" customHeight="1">
      <c r="A43" s="66" t="s">
        <v>103</v>
      </c>
      <c r="B43" s="63">
        <f aca="true" t="shared" si="13" ref="B43:H43">B35*B7</f>
        <v>817056.6656</v>
      </c>
      <c r="C43" s="63">
        <f t="shared" si="13"/>
        <v>571420.527219</v>
      </c>
      <c r="D43" s="63">
        <f t="shared" si="13"/>
        <v>542447.304</v>
      </c>
      <c r="E43" s="63">
        <f t="shared" si="13"/>
        <v>149188.48374066</v>
      </c>
      <c r="F43" s="63">
        <f t="shared" si="13"/>
        <v>502435.61565696</v>
      </c>
      <c r="G43" s="63">
        <f t="shared" si="13"/>
        <v>676272.406</v>
      </c>
      <c r="H43" s="63">
        <f t="shared" si="13"/>
        <v>750882.0892248</v>
      </c>
      <c r="I43" s="63">
        <f>I35*I7</f>
        <v>663871.33652696</v>
      </c>
      <c r="J43" s="63">
        <f>J35*J7</f>
        <v>546016.7907</v>
      </c>
      <c r="K43" s="63">
        <f>K35*K7</f>
        <v>622650.85801395</v>
      </c>
      <c r="L43" s="63">
        <f>L35*L7</f>
        <v>318860.19487336</v>
      </c>
      <c r="M43" s="63">
        <f>M35*M7</f>
        <v>181133.012</v>
      </c>
      <c r="N43" s="65">
        <f>SUM(B43:M43)</f>
        <v>6342235.28355569</v>
      </c>
    </row>
    <row r="44" spans="1:16" ht="18.75" customHeight="1">
      <c r="A44" s="66" t="s">
        <v>104</v>
      </c>
      <c r="B44" s="63">
        <f aca="true" t="shared" si="14" ref="B44:M44">B36*B7</f>
        <v>0</v>
      </c>
      <c r="C44" s="63">
        <f t="shared" si="14"/>
        <v>0</v>
      </c>
      <c r="D44" s="63">
        <f t="shared" si="14"/>
        <v>0</v>
      </c>
      <c r="E44" s="63">
        <f t="shared" si="14"/>
        <v>0</v>
      </c>
      <c r="F44" s="63">
        <f t="shared" si="14"/>
        <v>0</v>
      </c>
      <c r="G44" s="63">
        <f t="shared" si="14"/>
        <v>-114.3819904</v>
      </c>
      <c r="H44" s="63">
        <f t="shared" si="14"/>
        <v>-112.8200079296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-227.2019983296</v>
      </c>
      <c r="P44" s="74"/>
    </row>
    <row r="45" spans="1:16" ht="18.75" customHeight="1">
      <c r="A45" s="66" t="s">
        <v>53</v>
      </c>
      <c r="B45" s="63">
        <f aca="true" t="shared" si="15" ref="B45:M45">B38</f>
        <v>0</v>
      </c>
      <c r="C45" s="63">
        <f t="shared" si="15"/>
        <v>0</v>
      </c>
      <c r="D45" s="63">
        <f t="shared" si="15"/>
        <v>0</v>
      </c>
      <c r="E45" s="63">
        <f t="shared" si="15"/>
        <v>0</v>
      </c>
      <c r="F45" s="63">
        <f t="shared" si="15"/>
        <v>0</v>
      </c>
      <c r="G45" s="63">
        <f t="shared" si="15"/>
        <v>136.96</v>
      </c>
      <c r="H45" s="63">
        <f t="shared" si="15"/>
        <v>141.24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278.20000000000005</v>
      </c>
      <c r="P45" s="75"/>
    </row>
    <row r="46" spans="1:16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  <c r="P46" s="76"/>
    </row>
    <row r="47" spans="1:16" ht="18.75" customHeight="1">
      <c r="A47" s="2" t="s">
        <v>54</v>
      </c>
      <c r="B47" s="28">
        <f aca="true" t="shared" si="16" ref="B47:N47">+B48+B51+B58</f>
        <v>-107656.5</v>
      </c>
      <c r="C47" s="28">
        <f t="shared" si="16"/>
        <v>-103337.5</v>
      </c>
      <c r="D47" s="28">
        <f t="shared" si="16"/>
        <v>-63731.5</v>
      </c>
      <c r="E47" s="28">
        <f t="shared" si="16"/>
        <v>-16597</v>
      </c>
      <c r="F47" s="28">
        <f t="shared" si="16"/>
        <v>-53578</v>
      </c>
      <c r="G47" s="28">
        <f t="shared" si="16"/>
        <v>-98605.5</v>
      </c>
      <c r="H47" s="28">
        <f t="shared" si="16"/>
        <v>-129503.5</v>
      </c>
      <c r="I47" s="28">
        <f t="shared" si="16"/>
        <v>-60413.5</v>
      </c>
      <c r="J47" s="28">
        <f t="shared" si="16"/>
        <v>-77644</v>
      </c>
      <c r="K47" s="28">
        <f t="shared" si="16"/>
        <v>-62531</v>
      </c>
      <c r="L47" s="28">
        <f t="shared" si="16"/>
        <v>-45920</v>
      </c>
      <c r="M47" s="28">
        <f t="shared" si="16"/>
        <v>-26859</v>
      </c>
      <c r="N47" s="28">
        <f t="shared" si="16"/>
        <v>-846377</v>
      </c>
      <c r="P47" s="39"/>
    </row>
    <row r="48" spans="1:16" ht="18.75" customHeight="1">
      <c r="A48" s="17" t="s">
        <v>55</v>
      </c>
      <c r="B48" s="29">
        <f>B49+B50</f>
        <v>-107656.5</v>
      </c>
      <c r="C48" s="29">
        <f>C49+C50</f>
        <v>-103337.5</v>
      </c>
      <c r="D48" s="29">
        <f>D49+D50</f>
        <v>-63731.5</v>
      </c>
      <c r="E48" s="29">
        <f>E49+E50</f>
        <v>-16597</v>
      </c>
      <c r="F48" s="29">
        <f aca="true" t="shared" si="17" ref="F48:M48">F49+F50</f>
        <v>-53578</v>
      </c>
      <c r="G48" s="29">
        <f t="shared" si="17"/>
        <v>-98605.5</v>
      </c>
      <c r="H48" s="29">
        <f t="shared" si="17"/>
        <v>-129503.5</v>
      </c>
      <c r="I48" s="29">
        <f t="shared" si="17"/>
        <v>-60413.5</v>
      </c>
      <c r="J48" s="29">
        <f t="shared" si="17"/>
        <v>-77644</v>
      </c>
      <c r="K48" s="29">
        <f t="shared" si="17"/>
        <v>-62531</v>
      </c>
      <c r="L48" s="29">
        <f t="shared" si="17"/>
        <v>-45920</v>
      </c>
      <c r="M48" s="29">
        <f t="shared" si="17"/>
        <v>-26859</v>
      </c>
      <c r="N48" s="28">
        <f aca="true" t="shared" si="18" ref="N48:N58">SUM(B48:M48)</f>
        <v>-846377</v>
      </c>
      <c r="P48" s="40"/>
    </row>
    <row r="49" spans="1:16" ht="18.75" customHeight="1">
      <c r="A49" s="13" t="s">
        <v>56</v>
      </c>
      <c r="B49" s="20">
        <f>ROUND(-B9*$D$3,2)</f>
        <v>-107656.5</v>
      </c>
      <c r="C49" s="20">
        <f>ROUND(-C9*$D$3,2)</f>
        <v>-103337.5</v>
      </c>
      <c r="D49" s="20">
        <f>ROUND(-D9*$D$3,2)</f>
        <v>-63731.5</v>
      </c>
      <c r="E49" s="20">
        <f>ROUND(-E9*$D$3,2)</f>
        <v>-16597</v>
      </c>
      <c r="F49" s="20">
        <f aca="true" t="shared" si="19" ref="F49:M49">ROUND(-F9*$D$3,2)</f>
        <v>-53578</v>
      </c>
      <c r="G49" s="20">
        <f t="shared" si="19"/>
        <v>-98605.5</v>
      </c>
      <c r="H49" s="20">
        <f t="shared" si="19"/>
        <v>-129503.5</v>
      </c>
      <c r="I49" s="20">
        <f t="shared" si="19"/>
        <v>-60413.5</v>
      </c>
      <c r="J49" s="20">
        <f t="shared" si="19"/>
        <v>-77644</v>
      </c>
      <c r="K49" s="20">
        <f t="shared" si="19"/>
        <v>-62531</v>
      </c>
      <c r="L49" s="20">
        <f t="shared" si="19"/>
        <v>-45920</v>
      </c>
      <c r="M49" s="20">
        <f t="shared" si="19"/>
        <v>-26859</v>
      </c>
      <c r="N49" s="54">
        <f t="shared" si="18"/>
        <v>-846377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709400.1656</v>
      </c>
      <c r="C60" s="32">
        <f t="shared" si="22"/>
        <v>468083.02721900004</v>
      </c>
      <c r="D60" s="32">
        <f t="shared" si="22"/>
        <v>478715.804</v>
      </c>
      <c r="E60" s="32">
        <f t="shared" si="22"/>
        <v>132591.48374066</v>
      </c>
      <c r="F60" s="32">
        <f t="shared" si="22"/>
        <v>448857.61565696</v>
      </c>
      <c r="G60" s="32">
        <f t="shared" si="22"/>
        <v>577689.4840095999</v>
      </c>
      <c r="H60" s="32">
        <f t="shared" si="22"/>
        <v>621407.0092168704</v>
      </c>
      <c r="I60" s="32">
        <f t="shared" si="22"/>
        <v>603457.83652696</v>
      </c>
      <c r="J60" s="32">
        <f t="shared" si="22"/>
        <v>468372.7907</v>
      </c>
      <c r="K60" s="32">
        <f t="shared" si="22"/>
        <v>560119.85801395</v>
      </c>
      <c r="L60" s="32">
        <f t="shared" si="22"/>
        <v>272940.19487336</v>
      </c>
      <c r="M60" s="32">
        <f t="shared" si="22"/>
        <v>154274.012</v>
      </c>
      <c r="N60" s="32">
        <f>SUM(B60:M60)</f>
        <v>5495909.281557361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5495909.29</v>
      </c>
      <c r="P63" s="40"/>
    </row>
    <row r="64" spans="1:14" ht="18.75" customHeight="1">
      <c r="A64" s="17" t="s">
        <v>22</v>
      </c>
      <c r="B64" s="42">
        <v>126602.69</v>
      </c>
      <c r="C64" s="42">
        <v>112828.34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239431.03</v>
      </c>
    </row>
    <row r="65" spans="1:14" ht="18.75" customHeight="1">
      <c r="A65" s="17" t="s">
        <v>23</v>
      </c>
      <c r="B65" s="42">
        <v>393372.5</v>
      </c>
      <c r="C65" s="42">
        <v>239388.09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632760.59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478715.8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478715.8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132591.48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132591.48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448857.62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448857.62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577689.49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577689.49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475507.42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475507.42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145899.59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145899.59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603457.84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603457.84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468372.79</v>
      </c>
      <c r="K73" s="41">
        <v>0</v>
      </c>
      <c r="L73" s="41">
        <v>0</v>
      </c>
      <c r="M73" s="41">
        <v>0</v>
      </c>
      <c r="N73" s="32">
        <f t="shared" si="23"/>
        <v>468372.79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0</v>
      </c>
      <c r="K74" s="29">
        <v>560119.86</v>
      </c>
      <c r="L74" s="41">
        <v>0</v>
      </c>
      <c r="M74" s="41">
        <v>0</v>
      </c>
      <c r="N74" s="29">
        <f t="shared" si="23"/>
        <v>560119.86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29">
        <v>272940.19</v>
      </c>
      <c r="M75" s="41">
        <v>0</v>
      </c>
      <c r="N75" s="32">
        <f t="shared" si="23"/>
        <v>272940.19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154274.01</v>
      </c>
      <c r="N76" s="29">
        <f t="shared" si="23"/>
        <v>154274.01</v>
      </c>
    </row>
    <row r="77" spans="1:14" ht="18.75" customHeight="1">
      <c r="A77" s="38" t="s">
        <v>68</v>
      </c>
      <c r="B77" s="36">
        <v>189424.98</v>
      </c>
      <c r="C77" s="36">
        <v>115866.6</v>
      </c>
      <c r="D77" s="41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0</v>
      </c>
      <c r="N77" s="36">
        <f>SUM(B77:M77)</f>
        <v>305291.58</v>
      </c>
    </row>
    <row r="78" spans="1:14" ht="17.25" customHeight="1">
      <c r="A78" s="68"/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/>
      <c r="K78" s="69"/>
      <c r="L78" s="69">
        <v>0</v>
      </c>
      <c r="M78" s="69">
        <v>0</v>
      </c>
      <c r="N78" s="69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1.9576805713942742</v>
      </c>
      <c r="C81" s="52">
        <v>1.9284798660796185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1.6940000051806492</v>
      </c>
      <c r="C82" s="52">
        <v>1.588036271980781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1.579199988354998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2.002395543923227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1.837777924087303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1.4606000086391224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1.7189891269732953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1.6356072707243183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1.6609780653361257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1.8736999975978945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1.7902246079711104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2.1270391840328733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2.0889999769340775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99" ht="14.25"/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2015-02-02T20:12:02Z</dcterms:modified>
  <cp:category/>
  <cp:version/>
  <cp:contentType/>
  <cp:contentStatus/>
</cp:coreProperties>
</file>