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<sst xmlns="http://schemas.openxmlformats.org/spreadsheetml/2006/main" count="107" uniqueCount="106">
  <si>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</si>
  <si>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</si>
  <si>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</si>
  <si>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</si>
  <si>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</si>
  <si>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</si>
  <si>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</si>
  <si>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</si>
  <si>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</si>
  <si>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</si>
  <si>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</si>
  <si>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</si>
  <si>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</si>
  <si>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</si>
  <si>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</si>
  <si>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</si>
  <si>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</si>
  <si>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</si>
  <si>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</si>
  <si>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</si>
  <si>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</si>
  <si>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</si>
  <si>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</si>
  <si>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</si>
  <si>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</si>
  <si>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</si>
  <si>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</si>
  <si>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</si>
  <si>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</si>
  <si>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</si>
  <si>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</si>
  <si>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</si>
  <si>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</si>
  <si>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</si>
  <si>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</si>
  <si>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</si>
  <si>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</si>
  <si>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</si>
  <si>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</si>
  <si>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</si>
  <si>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</si>
  <si>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</si>
  <si>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</si>
  <si>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</si>
  <si>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</si>
  <si>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</si>
  <si>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</si>
  <si>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</si>
  <si>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</si>
  <si>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</si>
  <si>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</si>
  <si>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</si>
  <si>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</si>
  <si>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</si>
  <si>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</si>
  <si>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</si>
  <si>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</si>
  <si>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</si>
  <si>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</si>
  <si>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</si>
  <si>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</si>
  <si>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</si>
  <si>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</si>
  <si>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</si>
  <si>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</si>
  <si>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</si>
  <si>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</si>
  <si>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</si>
  <si>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</si>
  <si>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</si>
  <si>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</si>
  <si>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</si>
  <si>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</si>
  <si>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</si>
  <si>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</si>
  <si>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</si>
  <si>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</si>
  <si>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</si>
  <si>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</si>
  <si>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</si>
  <si>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</si>
  <si>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</si>
  <si>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</si>
  <si>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</si>
  <si>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</si>
  <si>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</si>
  <si>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</si>
  <si>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</si>
  <si>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</si>
  <si>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</si>
  <si>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</si>
  <si>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</si>
  <si>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</si>
  <si>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</si>
  <si>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</si>
  <si>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</si>
  <si>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</si>
  <si>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</si>
  <si>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</si>
  <si>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</si>
  <si>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</si>
  <si>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</si>
  <si>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</si>
  <si>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</si>
  <si>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</si>
  <si>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20/01/15 - VENCIMENTO 27/01/15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</si>
</sst>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105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3</v>
      </c>
      <c r="B4" s="72" t="s">
        <v>47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4</v>
      </c>
    </row>
    <row r="5" spans="1:14" ht="42" customHeight="1">
      <c r="A5" s="72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2"/>
    </row>
    <row r="6" spans="1:14" ht="20.25" customHeight="1">
      <c r="A6" s="72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2"/>
    </row>
    <row r="7" spans="1:16" ht="18.75" customHeight="1">
      <c r="A7" s="9" t="s">
        <v>5</v>
      </c>
      <c r="B7" s="10">
        <f>B8+B20+B24</f>
        <v>467383</v>
      </c>
      <c r="C7" s="10">
        <f>C8+C20+C24</f>
        <v>338369</v>
      </c>
      <c r="D7" s="10">
        <f>D8+D20+D24</f>
        <v>342531</v>
      </c>
      <c r="E7" s="10">
        <f>E8+E20+E24</f>
        <v>74577</v>
      </c>
      <c r="F7" s="10">
        <f aca="true" t="shared" si="0" ref="F7:M7">F8+F20+F24</f>
        <v>268235</v>
      </c>
      <c r="G7" s="10">
        <f t="shared" si="0"/>
        <v>453808</v>
      </c>
      <c r="H7" s="10">
        <f t="shared" si="0"/>
        <v>438069</v>
      </c>
      <c r="I7" s="10">
        <f t="shared" si="0"/>
        <v>395147</v>
      </c>
      <c r="J7" s="10">
        <f t="shared" si="0"/>
        <v>287834</v>
      </c>
      <c r="K7" s="10">
        <f t="shared" si="0"/>
        <v>344823</v>
      </c>
      <c r="L7" s="10">
        <f t="shared" si="0"/>
        <v>148826</v>
      </c>
      <c r="M7" s="10">
        <f t="shared" si="0"/>
        <v>85378</v>
      </c>
      <c r="N7" s="10">
        <f>+N8+N20+N24</f>
        <v>3644980</v>
      </c>
      <c r="P7" s="39"/>
    </row>
    <row r="8" spans="1:14" ht="18.75" customHeight="1">
      <c r="A8" s="11" t="s">
        <v>32</v>
      </c>
      <c r="B8" s="12">
        <f>+B9+B12+B16</f>
        <v>256771</v>
      </c>
      <c r="C8" s="12">
        <f>+C9+C12+C16</f>
        <v>195955</v>
      </c>
      <c r="D8" s="12">
        <f>+D9+D12+D16</f>
        <v>213329</v>
      </c>
      <c r="E8" s="12">
        <f>+E9+E12+E16</f>
        <v>44385</v>
      </c>
      <c r="F8" s="12">
        <f aca="true" t="shared" si="1" ref="F8:M8">+F9+F12+F16</f>
        <v>154954</v>
      </c>
      <c r="G8" s="12">
        <f t="shared" si="1"/>
        <v>267770</v>
      </c>
      <c r="H8" s="12">
        <f t="shared" si="1"/>
        <v>245423</v>
      </c>
      <c r="I8" s="12">
        <f t="shared" si="1"/>
        <v>224388</v>
      </c>
      <c r="J8" s="12">
        <f t="shared" si="1"/>
        <v>167607</v>
      </c>
      <c r="K8" s="12">
        <f t="shared" si="1"/>
        <v>182061</v>
      </c>
      <c r="L8" s="12">
        <f t="shared" si="1"/>
        <v>88153</v>
      </c>
      <c r="M8" s="12">
        <f t="shared" si="1"/>
        <v>53014</v>
      </c>
      <c r="N8" s="12">
        <f>SUM(B8:M8)</f>
        <v>2093810</v>
      </c>
    </row>
    <row r="9" spans="1:14" ht="18.75" customHeight="1">
      <c r="A9" s="13" t="s">
        <v>6</v>
      </c>
      <c r="B9" s="14">
        <v>31359</v>
      </c>
      <c r="C9" s="14">
        <v>29929</v>
      </c>
      <c r="D9" s="14">
        <v>18240</v>
      </c>
      <c r="E9" s="14">
        <v>4946</v>
      </c>
      <c r="F9" s="14">
        <v>14770</v>
      </c>
      <c r="G9" s="14">
        <v>28731</v>
      </c>
      <c r="H9" s="14">
        <v>36998</v>
      </c>
      <c r="I9" s="14">
        <v>17745</v>
      </c>
      <c r="J9" s="14">
        <v>22560</v>
      </c>
      <c r="K9" s="14">
        <v>17952</v>
      </c>
      <c r="L9" s="14">
        <v>12911</v>
      </c>
      <c r="M9" s="14">
        <v>7724</v>
      </c>
      <c r="N9" s="12">
        <f aca="true" t="shared" si="2" ref="N9:N19">SUM(B9:M9)</f>
        <v>243865</v>
      </c>
    </row>
    <row r="10" spans="1:14" ht="18.75" customHeight="1">
      <c r="A10" s="15" t="s">
        <v>7</v>
      </c>
      <c r="B10" s="14">
        <f>+B9-B11</f>
        <v>31359</v>
      </c>
      <c r="C10" s="14">
        <f>+C9-C11</f>
        <v>29929</v>
      </c>
      <c r="D10" s="14">
        <f>+D9-D11</f>
        <v>18240</v>
      </c>
      <c r="E10" s="14">
        <f>+E9-E11</f>
        <v>4946</v>
      </c>
      <c r="F10" s="14">
        <f aca="true" t="shared" si="3" ref="F10:M10">+F9-F11</f>
        <v>14770</v>
      </c>
      <c r="G10" s="14">
        <f t="shared" si="3"/>
        <v>28731</v>
      </c>
      <c r="H10" s="14">
        <f t="shared" si="3"/>
        <v>36998</v>
      </c>
      <c r="I10" s="14">
        <f t="shared" si="3"/>
        <v>17745</v>
      </c>
      <c r="J10" s="14">
        <f t="shared" si="3"/>
        <v>22560</v>
      </c>
      <c r="K10" s="14">
        <f t="shared" si="3"/>
        <v>17952</v>
      </c>
      <c r="L10" s="14">
        <f t="shared" si="3"/>
        <v>12911</v>
      </c>
      <c r="M10" s="14">
        <f t="shared" si="3"/>
        <v>7724</v>
      </c>
      <c r="N10" s="12">
        <f t="shared" si="2"/>
        <v>243865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220475</v>
      </c>
      <c r="C12" s="14">
        <f>C13+C14+C15</f>
        <v>162154</v>
      </c>
      <c r="D12" s="14">
        <f>D13+D14+D15</f>
        <v>192208</v>
      </c>
      <c r="E12" s="14">
        <f>E13+E14+E15</f>
        <v>38725</v>
      </c>
      <c r="F12" s="14">
        <f aca="true" t="shared" si="4" ref="F12:M12">F13+F14+F15</f>
        <v>137255</v>
      </c>
      <c r="G12" s="14">
        <f t="shared" si="4"/>
        <v>233567</v>
      </c>
      <c r="H12" s="14">
        <f t="shared" si="4"/>
        <v>204077</v>
      </c>
      <c r="I12" s="14">
        <f t="shared" si="4"/>
        <v>203228</v>
      </c>
      <c r="J12" s="14">
        <f t="shared" si="4"/>
        <v>142116</v>
      </c>
      <c r="K12" s="14">
        <f t="shared" si="4"/>
        <v>160793</v>
      </c>
      <c r="L12" s="14">
        <f t="shared" si="4"/>
        <v>73950</v>
      </c>
      <c r="M12" s="14">
        <f t="shared" si="4"/>
        <v>44628</v>
      </c>
      <c r="N12" s="12">
        <f t="shared" si="2"/>
        <v>1813176</v>
      </c>
    </row>
    <row r="13" spans="1:14" ht="18.75" customHeight="1">
      <c r="A13" s="15" t="s">
        <v>9</v>
      </c>
      <c r="B13" s="14">
        <v>112329</v>
      </c>
      <c r="C13" s="14">
        <v>85245</v>
      </c>
      <c r="D13" s="14">
        <v>96260</v>
      </c>
      <c r="E13" s="14">
        <v>20033</v>
      </c>
      <c r="F13" s="14">
        <v>70092</v>
      </c>
      <c r="G13" s="14">
        <v>122163</v>
      </c>
      <c r="H13" s="14">
        <v>110143</v>
      </c>
      <c r="I13" s="14">
        <v>108145</v>
      </c>
      <c r="J13" s="14">
        <v>73527</v>
      </c>
      <c r="K13" s="14">
        <v>83543</v>
      </c>
      <c r="L13" s="14">
        <v>37984</v>
      </c>
      <c r="M13" s="14">
        <v>22272</v>
      </c>
      <c r="N13" s="12">
        <f t="shared" si="2"/>
        <v>941736</v>
      </c>
    </row>
    <row r="14" spans="1:14" ht="18.75" customHeight="1">
      <c r="A14" s="15" t="s">
        <v>10</v>
      </c>
      <c r="B14" s="14">
        <v>104036</v>
      </c>
      <c r="C14" s="14">
        <v>73356</v>
      </c>
      <c r="D14" s="14">
        <v>93412</v>
      </c>
      <c r="E14" s="14">
        <v>17914</v>
      </c>
      <c r="F14" s="14">
        <v>64405</v>
      </c>
      <c r="G14" s="14">
        <v>106730</v>
      </c>
      <c r="H14" s="14">
        <v>90038</v>
      </c>
      <c r="I14" s="14">
        <v>91819</v>
      </c>
      <c r="J14" s="14">
        <v>65771</v>
      </c>
      <c r="K14" s="14">
        <v>74441</v>
      </c>
      <c r="L14" s="14">
        <v>34778</v>
      </c>
      <c r="M14" s="14">
        <v>21722</v>
      </c>
      <c r="N14" s="12">
        <f t="shared" si="2"/>
        <v>838422</v>
      </c>
    </row>
    <row r="15" spans="1:14" ht="18.75" customHeight="1">
      <c r="A15" s="15" t="s">
        <v>11</v>
      </c>
      <c r="B15" s="14">
        <v>4110</v>
      </c>
      <c r="C15" s="14">
        <v>3553</v>
      </c>
      <c r="D15" s="14">
        <v>2536</v>
      </c>
      <c r="E15" s="14">
        <v>778</v>
      </c>
      <c r="F15" s="14">
        <v>2758</v>
      </c>
      <c r="G15" s="14">
        <v>4674</v>
      </c>
      <c r="H15" s="14">
        <v>3896</v>
      </c>
      <c r="I15" s="14">
        <v>3264</v>
      </c>
      <c r="J15" s="14">
        <v>2818</v>
      </c>
      <c r="K15" s="14">
        <v>2809</v>
      </c>
      <c r="L15" s="14">
        <v>1188</v>
      </c>
      <c r="M15" s="14">
        <v>634</v>
      </c>
      <c r="N15" s="12">
        <f t="shared" si="2"/>
        <v>33018</v>
      </c>
    </row>
    <row r="16" spans="1:14" ht="18.75" customHeight="1">
      <c r="A16" s="16" t="s">
        <v>31</v>
      </c>
      <c r="B16" s="14">
        <f>B17+B18+B19</f>
        <v>4937</v>
      </c>
      <c r="C16" s="14">
        <f>C17+C18+C19</f>
        <v>3872</v>
      </c>
      <c r="D16" s="14">
        <f>D17+D18+D19</f>
        <v>2881</v>
      </c>
      <c r="E16" s="14">
        <f>E17+E18+E19</f>
        <v>714</v>
      </c>
      <c r="F16" s="14">
        <f aca="true" t="shared" si="5" ref="F16:M16">F17+F18+F19</f>
        <v>2929</v>
      </c>
      <c r="G16" s="14">
        <f t="shared" si="5"/>
        <v>5472</v>
      </c>
      <c r="H16" s="14">
        <f t="shared" si="5"/>
        <v>4348</v>
      </c>
      <c r="I16" s="14">
        <f t="shared" si="5"/>
        <v>3415</v>
      </c>
      <c r="J16" s="14">
        <f t="shared" si="5"/>
        <v>2931</v>
      </c>
      <c r="K16" s="14">
        <f t="shared" si="5"/>
        <v>3316</v>
      </c>
      <c r="L16" s="14">
        <f t="shared" si="5"/>
        <v>1292</v>
      </c>
      <c r="M16" s="14">
        <f t="shared" si="5"/>
        <v>662</v>
      </c>
      <c r="N16" s="12">
        <f t="shared" si="2"/>
        <v>36769</v>
      </c>
    </row>
    <row r="17" spans="1:14" ht="18.75" customHeight="1">
      <c r="A17" s="15" t="s">
        <v>28</v>
      </c>
      <c r="B17" s="14">
        <v>4512</v>
      </c>
      <c r="C17" s="14">
        <v>3579</v>
      </c>
      <c r="D17" s="14">
        <v>2653</v>
      </c>
      <c r="E17" s="14">
        <v>661</v>
      </c>
      <c r="F17" s="14">
        <v>2734</v>
      </c>
      <c r="G17" s="14">
        <v>5065</v>
      </c>
      <c r="H17" s="14">
        <v>4021</v>
      </c>
      <c r="I17" s="14">
        <v>3174</v>
      </c>
      <c r="J17" s="14">
        <v>2710</v>
      </c>
      <c r="K17" s="14">
        <v>3045</v>
      </c>
      <c r="L17" s="14">
        <v>1189</v>
      </c>
      <c r="M17" s="14">
        <v>607</v>
      </c>
      <c r="N17" s="12">
        <f t="shared" si="2"/>
        <v>33950</v>
      </c>
    </row>
    <row r="18" spans="1:14" ht="18.75" customHeight="1">
      <c r="A18" s="15" t="s">
        <v>29</v>
      </c>
      <c r="B18" s="14">
        <v>408</v>
      </c>
      <c r="C18" s="14">
        <v>283</v>
      </c>
      <c r="D18" s="14">
        <v>225</v>
      </c>
      <c r="E18" s="14">
        <v>49</v>
      </c>
      <c r="F18" s="14">
        <v>187</v>
      </c>
      <c r="G18" s="14">
        <v>391</v>
      </c>
      <c r="H18" s="14">
        <v>316</v>
      </c>
      <c r="I18" s="14">
        <v>227</v>
      </c>
      <c r="J18" s="14">
        <v>211</v>
      </c>
      <c r="K18" s="14">
        <v>256</v>
      </c>
      <c r="L18" s="14">
        <v>102</v>
      </c>
      <c r="M18" s="14">
        <v>55</v>
      </c>
      <c r="N18" s="12">
        <f t="shared" si="2"/>
        <v>2710</v>
      </c>
    </row>
    <row r="19" spans="1:14" ht="18.75" customHeight="1">
      <c r="A19" s="15" t="s">
        <v>30</v>
      </c>
      <c r="B19" s="14">
        <v>17</v>
      </c>
      <c r="C19" s="14">
        <v>10</v>
      </c>
      <c r="D19" s="14">
        <v>3</v>
      </c>
      <c r="E19" s="14">
        <v>4</v>
      </c>
      <c r="F19" s="14">
        <v>8</v>
      </c>
      <c r="G19" s="14">
        <v>16</v>
      </c>
      <c r="H19" s="14">
        <v>11</v>
      </c>
      <c r="I19" s="14">
        <v>14</v>
      </c>
      <c r="J19" s="14">
        <v>10</v>
      </c>
      <c r="K19" s="14">
        <v>15</v>
      </c>
      <c r="L19" s="14">
        <v>1</v>
      </c>
      <c r="M19" s="14">
        <v>0</v>
      </c>
      <c r="N19" s="12">
        <f t="shared" si="2"/>
        <v>109</v>
      </c>
    </row>
    <row r="20" spans="1:14" ht="18.75" customHeight="1">
      <c r="A20" s="17" t="s">
        <v>12</v>
      </c>
      <c r="B20" s="18">
        <f>B21+B22+B23</f>
        <v>155400</v>
      </c>
      <c r="C20" s="18">
        <f>C21+C22+C23</f>
        <v>96465</v>
      </c>
      <c r="D20" s="18">
        <f>D21+D22+D23</f>
        <v>86730</v>
      </c>
      <c r="E20" s="18">
        <f>E21+E22+E23</f>
        <v>18723</v>
      </c>
      <c r="F20" s="18">
        <f aca="true" t="shared" si="6" ref="F20:M20">F21+F22+F23</f>
        <v>72133</v>
      </c>
      <c r="G20" s="18">
        <f t="shared" si="6"/>
        <v>120796</v>
      </c>
      <c r="H20" s="18">
        <f t="shared" si="6"/>
        <v>133107</v>
      </c>
      <c r="I20" s="18">
        <f t="shared" si="6"/>
        <v>129650</v>
      </c>
      <c r="J20" s="18">
        <f t="shared" si="6"/>
        <v>85563</v>
      </c>
      <c r="K20" s="18">
        <f t="shared" si="6"/>
        <v>130042</v>
      </c>
      <c r="L20" s="18">
        <f t="shared" si="6"/>
        <v>49490</v>
      </c>
      <c r="M20" s="18">
        <f t="shared" si="6"/>
        <v>27231</v>
      </c>
      <c r="N20" s="12">
        <f aca="true" t="shared" si="7" ref="N20:N26">SUM(B20:M20)</f>
        <v>1105330</v>
      </c>
    </row>
    <row r="21" spans="1:14" ht="18.75" customHeight="1">
      <c r="A21" s="13" t="s">
        <v>13</v>
      </c>
      <c r="B21" s="14">
        <v>87775</v>
      </c>
      <c r="C21" s="14">
        <v>58894</v>
      </c>
      <c r="D21" s="14">
        <v>52398</v>
      </c>
      <c r="E21" s="14">
        <v>11521</v>
      </c>
      <c r="F21" s="14">
        <v>43626</v>
      </c>
      <c r="G21" s="14">
        <v>75924</v>
      </c>
      <c r="H21" s="14">
        <v>82380</v>
      </c>
      <c r="I21" s="14">
        <v>77610</v>
      </c>
      <c r="J21" s="14">
        <v>50734</v>
      </c>
      <c r="K21" s="14">
        <v>74048</v>
      </c>
      <c r="L21" s="14">
        <v>28227</v>
      </c>
      <c r="M21" s="14">
        <v>15247</v>
      </c>
      <c r="N21" s="12">
        <f t="shared" si="7"/>
        <v>658384</v>
      </c>
    </row>
    <row r="22" spans="1:14" ht="18.75" customHeight="1">
      <c r="A22" s="13" t="s">
        <v>14</v>
      </c>
      <c r="B22" s="14">
        <v>65150</v>
      </c>
      <c r="C22" s="14">
        <v>35818</v>
      </c>
      <c r="D22" s="14">
        <v>33187</v>
      </c>
      <c r="E22" s="14">
        <v>6831</v>
      </c>
      <c r="F22" s="14">
        <v>27262</v>
      </c>
      <c r="G22" s="14">
        <v>42670</v>
      </c>
      <c r="H22" s="14">
        <v>48616</v>
      </c>
      <c r="I22" s="14">
        <v>50041</v>
      </c>
      <c r="J22" s="14">
        <v>33330</v>
      </c>
      <c r="K22" s="14">
        <v>54016</v>
      </c>
      <c r="L22" s="14">
        <v>20614</v>
      </c>
      <c r="M22" s="14">
        <v>11650</v>
      </c>
      <c r="N22" s="12">
        <f t="shared" si="7"/>
        <v>429185</v>
      </c>
    </row>
    <row r="23" spans="1:14" ht="18.75" customHeight="1">
      <c r="A23" s="13" t="s">
        <v>15</v>
      </c>
      <c r="B23" s="14">
        <v>2475</v>
      </c>
      <c r="C23" s="14">
        <v>1753</v>
      </c>
      <c r="D23" s="14">
        <v>1145</v>
      </c>
      <c r="E23" s="14">
        <v>371</v>
      </c>
      <c r="F23" s="14">
        <v>1245</v>
      </c>
      <c r="G23" s="14">
        <v>2202</v>
      </c>
      <c r="H23" s="14">
        <v>2111</v>
      </c>
      <c r="I23" s="14">
        <v>1999</v>
      </c>
      <c r="J23" s="14">
        <v>1499</v>
      </c>
      <c r="K23" s="14">
        <v>1978</v>
      </c>
      <c r="L23" s="14">
        <v>649</v>
      </c>
      <c r="M23" s="14">
        <v>334</v>
      </c>
      <c r="N23" s="12">
        <f t="shared" si="7"/>
        <v>17761</v>
      </c>
    </row>
    <row r="24" spans="1:14" ht="18.75" customHeight="1">
      <c r="A24" s="17" t="s">
        <v>16</v>
      </c>
      <c r="B24" s="14">
        <f>B25+B26</f>
        <v>55212</v>
      </c>
      <c r="C24" s="14">
        <f>C25+C26</f>
        <v>45949</v>
      </c>
      <c r="D24" s="14">
        <f>D25+D26</f>
        <v>42472</v>
      </c>
      <c r="E24" s="14">
        <f>E25+E26</f>
        <v>11469</v>
      </c>
      <c r="F24" s="14">
        <f aca="true" t="shared" si="8" ref="F24:M24">F25+F26</f>
        <v>41148</v>
      </c>
      <c r="G24" s="14">
        <f t="shared" si="8"/>
        <v>65242</v>
      </c>
      <c r="H24" s="14">
        <f t="shared" si="8"/>
        <v>59539</v>
      </c>
      <c r="I24" s="14">
        <f t="shared" si="8"/>
        <v>41109</v>
      </c>
      <c r="J24" s="14">
        <f t="shared" si="8"/>
        <v>34664</v>
      </c>
      <c r="K24" s="14">
        <f t="shared" si="8"/>
        <v>32720</v>
      </c>
      <c r="L24" s="14">
        <f t="shared" si="8"/>
        <v>11183</v>
      </c>
      <c r="M24" s="14">
        <f t="shared" si="8"/>
        <v>5133</v>
      </c>
      <c r="N24" s="12">
        <f t="shared" si="7"/>
        <v>445840</v>
      </c>
    </row>
    <row r="25" spans="1:14" ht="18.75" customHeight="1">
      <c r="A25" s="13" t="s">
        <v>17</v>
      </c>
      <c r="B25" s="14">
        <v>35336</v>
      </c>
      <c r="C25" s="14">
        <v>29407</v>
      </c>
      <c r="D25" s="14">
        <v>27182</v>
      </c>
      <c r="E25" s="14">
        <v>7340</v>
      </c>
      <c r="F25" s="14">
        <v>26335</v>
      </c>
      <c r="G25" s="14">
        <v>41755</v>
      </c>
      <c r="H25" s="14">
        <v>38105</v>
      </c>
      <c r="I25" s="14">
        <v>26310</v>
      </c>
      <c r="J25" s="14">
        <v>22185</v>
      </c>
      <c r="K25" s="14">
        <v>20941</v>
      </c>
      <c r="L25" s="14">
        <v>7157</v>
      </c>
      <c r="M25" s="14">
        <v>3285</v>
      </c>
      <c r="N25" s="12">
        <f t="shared" si="7"/>
        <v>285338</v>
      </c>
    </row>
    <row r="26" spans="1:14" ht="18.75" customHeight="1">
      <c r="A26" s="13" t="s">
        <v>18</v>
      </c>
      <c r="B26" s="14">
        <v>19876</v>
      </c>
      <c r="C26" s="14">
        <v>16542</v>
      </c>
      <c r="D26" s="14">
        <v>15290</v>
      </c>
      <c r="E26" s="14">
        <v>4129</v>
      </c>
      <c r="F26" s="14">
        <v>14813</v>
      </c>
      <c r="G26" s="14">
        <v>23487</v>
      </c>
      <c r="H26" s="14">
        <v>21434</v>
      </c>
      <c r="I26" s="14">
        <v>14799</v>
      </c>
      <c r="J26" s="14">
        <v>12479</v>
      </c>
      <c r="K26" s="14">
        <v>11779</v>
      </c>
      <c r="L26" s="14">
        <v>4026</v>
      </c>
      <c r="M26" s="14">
        <v>1848</v>
      </c>
      <c r="N26" s="12">
        <f t="shared" si="7"/>
        <v>160502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0.9959940316636571</v>
      </c>
      <c r="D32" s="23">
        <f t="shared" si="9"/>
        <v>1</v>
      </c>
      <c r="E32" s="23">
        <f t="shared" si="9"/>
        <v>0.9915263164246348</v>
      </c>
      <c r="F32" s="23">
        <f t="shared" si="9"/>
        <v>0.9977909996831138</v>
      </c>
      <c r="G32" s="23">
        <f t="shared" si="9"/>
        <v>1</v>
      </c>
      <c r="H32" s="23">
        <f t="shared" si="9"/>
        <v>0.9961944533851973</v>
      </c>
      <c r="I32" s="23">
        <f t="shared" si="9"/>
        <v>0.9984186725446479</v>
      </c>
      <c r="J32" s="23">
        <f t="shared" si="9"/>
        <v>1</v>
      </c>
      <c r="K32" s="23">
        <f t="shared" si="9"/>
        <v>0.9993073083872015</v>
      </c>
      <c r="L32" s="23">
        <f t="shared" si="9"/>
        <v>0.9996468352304033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1.675261961258271</v>
      </c>
      <c r="D35" s="26">
        <f>D32*D34</f>
        <v>1.5792</v>
      </c>
      <c r="E35" s="26">
        <f>E32*E34</f>
        <v>2.0030814644410473</v>
      </c>
      <c r="F35" s="26">
        <f aca="true" t="shared" si="10" ref="F35:M35">F32*F34</f>
        <v>1.8378312423163274</v>
      </c>
      <c r="G35" s="26">
        <f t="shared" si="10"/>
        <v>1.4606</v>
      </c>
      <c r="H35" s="26">
        <f t="shared" si="10"/>
        <v>1.6978142069043918</v>
      </c>
      <c r="I35" s="26">
        <f t="shared" si="10"/>
        <v>1.6610691455125306</v>
      </c>
      <c r="J35" s="26">
        <f t="shared" si="10"/>
        <v>1.8737</v>
      </c>
      <c r="K35" s="26">
        <f t="shared" si="10"/>
        <v>1.7902590429756715</v>
      </c>
      <c r="L35" s="26">
        <f t="shared" si="10"/>
        <v>2.1270485360032523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-0.00022388</v>
      </c>
      <c r="H36" s="26">
        <v>-0.0002550968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0</v>
      </c>
      <c r="C38" s="65">
        <f t="shared" si="11"/>
        <v>0</v>
      </c>
      <c r="D38" s="65">
        <f t="shared" si="11"/>
        <v>0</v>
      </c>
      <c r="E38" s="65">
        <f t="shared" si="11"/>
        <v>0</v>
      </c>
      <c r="F38" s="65">
        <f t="shared" si="11"/>
        <v>0</v>
      </c>
      <c r="G38" s="65">
        <f t="shared" si="11"/>
        <v>124.12</v>
      </c>
      <c r="H38" s="65">
        <f t="shared" si="11"/>
        <v>141.24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265.36</v>
      </c>
    </row>
    <row r="39" spans="1:14" ht="18.75" customHeight="1">
      <c r="A39" s="61" t="s">
        <v>51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29</v>
      </c>
      <c r="H39" s="67">
        <v>33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62</v>
      </c>
    </row>
    <row r="40" spans="1:14" ht="18.75" customHeight="1">
      <c r="A40" s="61" t="s">
        <v>52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74" t="s">
        <v>50</v>
      </c>
      <c r="B42" s="75">
        <f>B43+B44+B45</f>
        <v>813620.3263999999</v>
      </c>
      <c r="C42" s="75">
        <f aca="true" t="shared" si="12" ref="C42:N42">C43+C44+C45</f>
        <v>566856.714569</v>
      </c>
      <c r="D42" s="75">
        <f t="shared" si="12"/>
        <v>540924.9552</v>
      </c>
      <c r="E42" s="75">
        <f t="shared" si="12"/>
        <v>149383.80637361997</v>
      </c>
      <c r="F42" s="75">
        <f>F43+F44+F45</f>
        <v>492970.6632827201</v>
      </c>
      <c r="G42" s="75">
        <f>G43+G44+G45</f>
        <v>662854.4862649599</v>
      </c>
      <c r="H42" s="75">
        <f t="shared" si="12"/>
        <v>743789.2618043208</v>
      </c>
      <c r="I42" s="75">
        <f t="shared" si="12"/>
        <v>656366.4896418399</v>
      </c>
      <c r="J42" s="75">
        <f t="shared" si="12"/>
        <v>539314.5658</v>
      </c>
      <c r="K42" s="75">
        <f t="shared" si="12"/>
        <v>617322.493976</v>
      </c>
      <c r="L42" s="75">
        <f t="shared" si="12"/>
        <v>316560.12541922</v>
      </c>
      <c r="M42" s="75">
        <f t="shared" si="12"/>
        <v>178354.642</v>
      </c>
      <c r="N42" s="75">
        <f t="shared" si="12"/>
        <v>6278318.53073168</v>
      </c>
    </row>
    <row r="43" spans="1:14" ht="18.75" customHeight="1">
      <c r="A43" s="66" t="s">
        <v>103</v>
      </c>
      <c r="B43" s="63">
        <f aca="true" t="shared" si="13" ref="B43:H43">B35*B7</f>
        <v>813620.3263999999</v>
      </c>
      <c r="C43" s="63">
        <f t="shared" si="13"/>
        <v>566856.714569</v>
      </c>
      <c r="D43" s="63">
        <f t="shared" si="13"/>
        <v>540924.9552</v>
      </c>
      <c r="E43" s="63">
        <f t="shared" si="13"/>
        <v>149383.80637361997</v>
      </c>
      <c r="F43" s="63">
        <f t="shared" si="13"/>
        <v>492970.6632827201</v>
      </c>
      <c r="G43" s="63">
        <f t="shared" si="13"/>
        <v>662831.9648</v>
      </c>
      <c r="H43" s="63">
        <f t="shared" si="13"/>
        <v>743759.7718044</v>
      </c>
      <c r="I43" s="63">
        <f>I35*I7</f>
        <v>656366.4896418399</v>
      </c>
      <c r="J43" s="63">
        <f>J35*J7</f>
        <v>539314.5658</v>
      </c>
      <c r="K43" s="63">
        <f>K35*K7</f>
        <v>617322.493976</v>
      </c>
      <c r="L43" s="63">
        <f>L35*L7</f>
        <v>316560.12541922</v>
      </c>
      <c r="M43" s="63">
        <f>M35*M7</f>
        <v>178354.642</v>
      </c>
      <c r="N43" s="65">
        <f>SUM(B43:M43)</f>
        <v>6278266.519266799</v>
      </c>
    </row>
    <row r="44" spans="1:14" ht="18.75" customHeight="1">
      <c r="A44" s="66" t="s">
        <v>104</v>
      </c>
      <c r="B44" s="63">
        <f aca="true" t="shared" si="14" ref="B44:M44">B36*B7</f>
        <v>0</v>
      </c>
      <c r="C44" s="63">
        <f t="shared" si="14"/>
        <v>0</v>
      </c>
      <c r="D44" s="63">
        <f t="shared" si="14"/>
        <v>0</v>
      </c>
      <c r="E44" s="63">
        <f t="shared" si="14"/>
        <v>0</v>
      </c>
      <c r="F44" s="63">
        <f t="shared" si="14"/>
        <v>0</v>
      </c>
      <c r="G44" s="63">
        <f t="shared" si="14"/>
        <v>-101.59853504</v>
      </c>
      <c r="H44" s="63">
        <f t="shared" si="14"/>
        <v>-111.7500000792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-213.3485351192</v>
      </c>
    </row>
    <row r="45" spans="1:14" ht="18.75" customHeight="1">
      <c r="A45" s="66" t="s">
        <v>53</v>
      </c>
      <c r="B45" s="63">
        <f aca="true" t="shared" si="15" ref="B45:M45">B38</f>
        <v>0</v>
      </c>
      <c r="C45" s="63">
        <f t="shared" si="15"/>
        <v>0</v>
      </c>
      <c r="D45" s="63">
        <f t="shared" si="15"/>
        <v>0</v>
      </c>
      <c r="E45" s="63">
        <f t="shared" si="15"/>
        <v>0</v>
      </c>
      <c r="F45" s="63">
        <f t="shared" si="15"/>
        <v>0</v>
      </c>
      <c r="G45" s="63">
        <f t="shared" si="15"/>
        <v>124.12</v>
      </c>
      <c r="H45" s="63">
        <f t="shared" si="15"/>
        <v>141.24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265.36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54</v>
      </c>
      <c r="B47" s="28">
        <f aca="true" t="shared" si="16" ref="B47:N47">+B48+B51+B58</f>
        <v>-109756.5</v>
      </c>
      <c r="C47" s="28">
        <f t="shared" si="16"/>
        <v>-105021.5</v>
      </c>
      <c r="D47" s="28">
        <f t="shared" si="16"/>
        <v>-63840</v>
      </c>
      <c r="E47" s="28">
        <f t="shared" si="16"/>
        <v>-17311</v>
      </c>
      <c r="F47" s="28">
        <f t="shared" si="16"/>
        <v>-51695</v>
      </c>
      <c r="G47" s="28">
        <f t="shared" si="16"/>
        <v>-100558.5</v>
      </c>
      <c r="H47" s="28">
        <f t="shared" si="16"/>
        <v>-129493</v>
      </c>
      <c r="I47" s="28">
        <f t="shared" si="16"/>
        <v>-63727.5</v>
      </c>
      <c r="J47" s="28">
        <f t="shared" si="16"/>
        <v>-78960</v>
      </c>
      <c r="K47" s="28">
        <f t="shared" si="16"/>
        <v>-64182</v>
      </c>
      <c r="L47" s="28">
        <f t="shared" si="16"/>
        <v>-45188.5</v>
      </c>
      <c r="M47" s="28">
        <f t="shared" si="16"/>
        <v>-27034</v>
      </c>
      <c r="N47" s="28">
        <f t="shared" si="16"/>
        <v>-856767.5</v>
      </c>
      <c r="P47" s="40"/>
    </row>
    <row r="48" spans="1:16" ht="18.75" customHeight="1">
      <c r="A48" s="17" t="s">
        <v>55</v>
      </c>
      <c r="B48" s="29">
        <f>B49+B50</f>
        <v>-109756.5</v>
      </c>
      <c r="C48" s="29">
        <f>C49+C50</f>
        <v>-104751.5</v>
      </c>
      <c r="D48" s="29">
        <f>D49+D50</f>
        <v>-63840</v>
      </c>
      <c r="E48" s="29">
        <f>E49+E50</f>
        <v>-17311</v>
      </c>
      <c r="F48" s="29">
        <f aca="true" t="shared" si="17" ref="F48:M48">F49+F50</f>
        <v>-51695</v>
      </c>
      <c r="G48" s="29">
        <f t="shared" si="17"/>
        <v>-100558.5</v>
      </c>
      <c r="H48" s="29">
        <f t="shared" si="17"/>
        <v>-129493</v>
      </c>
      <c r="I48" s="29">
        <f t="shared" si="17"/>
        <v>-62107.5</v>
      </c>
      <c r="J48" s="29">
        <f t="shared" si="17"/>
        <v>-78960</v>
      </c>
      <c r="K48" s="29">
        <f t="shared" si="17"/>
        <v>-62832</v>
      </c>
      <c r="L48" s="29">
        <f t="shared" si="17"/>
        <v>-45188.5</v>
      </c>
      <c r="M48" s="29">
        <f t="shared" si="17"/>
        <v>-27034</v>
      </c>
      <c r="N48" s="28">
        <f aca="true" t="shared" si="18" ref="N48:N58">SUM(B48:M48)</f>
        <v>-853527.5</v>
      </c>
      <c r="P48" s="40"/>
    </row>
    <row r="49" spans="1:16" ht="18.75" customHeight="1">
      <c r="A49" s="13" t="s">
        <v>56</v>
      </c>
      <c r="B49" s="20">
        <f>ROUND(-B9*$D$3,2)</f>
        <v>-109756.5</v>
      </c>
      <c r="C49" s="20">
        <f>ROUND(-C9*$D$3,2)</f>
        <v>-104751.5</v>
      </c>
      <c r="D49" s="20">
        <f>ROUND(-D9*$D$3,2)</f>
        <v>-63840</v>
      </c>
      <c r="E49" s="20">
        <f>ROUND(-E9*$D$3,2)</f>
        <v>-17311</v>
      </c>
      <c r="F49" s="20">
        <f aca="true" t="shared" si="19" ref="F49:M49">ROUND(-F9*$D$3,2)</f>
        <v>-51695</v>
      </c>
      <c r="G49" s="20">
        <f t="shared" si="19"/>
        <v>-100558.5</v>
      </c>
      <c r="H49" s="20">
        <f t="shared" si="19"/>
        <v>-129493</v>
      </c>
      <c r="I49" s="20">
        <f t="shared" si="19"/>
        <v>-62107.5</v>
      </c>
      <c r="J49" s="20">
        <f t="shared" si="19"/>
        <v>-78960</v>
      </c>
      <c r="K49" s="20">
        <f t="shared" si="19"/>
        <v>-62832</v>
      </c>
      <c r="L49" s="20">
        <f t="shared" si="19"/>
        <v>-45188.5</v>
      </c>
      <c r="M49" s="20">
        <f t="shared" si="19"/>
        <v>-27034</v>
      </c>
      <c r="N49" s="54">
        <f t="shared" si="18"/>
        <v>-853527.5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-270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-1620</v>
      </c>
      <c r="J51" s="29">
        <f t="shared" si="21"/>
        <v>0</v>
      </c>
      <c r="K51" s="29">
        <f t="shared" si="21"/>
        <v>-1350</v>
      </c>
      <c r="L51" s="29">
        <f t="shared" si="21"/>
        <v>0</v>
      </c>
      <c r="M51" s="29">
        <f t="shared" si="21"/>
        <v>0</v>
      </c>
      <c r="N51" s="29">
        <f>SUM(N52:N56)</f>
        <v>-3240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-270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-1620</v>
      </c>
      <c r="J53" s="27">
        <v>0</v>
      </c>
      <c r="K53" s="27">
        <v>-1350</v>
      </c>
      <c r="L53" s="27">
        <v>0</v>
      </c>
      <c r="M53" s="27">
        <v>0</v>
      </c>
      <c r="N53" s="27">
        <f t="shared" si="18"/>
        <v>-3240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703863.8263999999</v>
      </c>
      <c r="C60" s="32">
        <f t="shared" si="22"/>
        <v>461835.21456899995</v>
      </c>
      <c r="D60" s="32">
        <f t="shared" si="22"/>
        <v>477084.95519999997</v>
      </c>
      <c r="E60" s="32">
        <f t="shared" si="22"/>
        <v>132072.80637361997</v>
      </c>
      <c r="F60" s="32">
        <f t="shared" si="22"/>
        <v>441275.6632827201</v>
      </c>
      <c r="G60" s="32">
        <f t="shared" si="22"/>
        <v>562295.9862649599</v>
      </c>
      <c r="H60" s="32">
        <f t="shared" si="22"/>
        <v>614296.2618043208</v>
      </c>
      <c r="I60" s="32">
        <f t="shared" si="22"/>
        <v>592638.9896418399</v>
      </c>
      <c r="J60" s="32">
        <f t="shared" si="22"/>
        <v>460354.5658</v>
      </c>
      <c r="K60" s="32">
        <f t="shared" si="22"/>
        <v>553140.493976</v>
      </c>
      <c r="L60" s="32">
        <f t="shared" si="22"/>
        <v>271371.62541922</v>
      </c>
      <c r="M60" s="32">
        <f t="shared" si="22"/>
        <v>151320.642</v>
      </c>
      <c r="N60" s="32">
        <f>SUM(B60:M60)</f>
        <v>5421551.03073168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5421551.019999999</v>
      </c>
      <c r="P63" s="40"/>
    </row>
    <row r="64" spans="1:14" ht="18.75" customHeight="1">
      <c r="A64" s="17" t="s">
        <v>22</v>
      </c>
      <c r="B64" s="42">
        <v>129097.79</v>
      </c>
      <c r="C64" s="42">
        <v>111909.7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241007.49</v>
      </c>
    </row>
    <row r="65" spans="1:14" ht="18.75" customHeight="1">
      <c r="A65" s="17" t="s">
        <v>23</v>
      </c>
      <c r="B65" s="42">
        <v>385341.05</v>
      </c>
      <c r="C65" s="42">
        <v>234058.91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619399.96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477084.96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477084.96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132072.81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132072.81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441275.66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441275.66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562295.98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562295.98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468687.42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468687.42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145608.84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145608.84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592638.99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592638.99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460354.57</v>
      </c>
      <c r="K73" s="41">
        <v>0</v>
      </c>
      <c r="L73" s="41">
        <v>0</v>
      </c>
      <c r="M73" s="41">
        <v>0</v>
      </c>
      <c r="N73" s="32">
        <f t="shared" si="23"/>
        <v>460354.57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0</v>
      </c>
      <c r="K74" s="29">
        <v>553140.49</v>
      </c>
      <c r="L74" s="41">
        <v>0</v>
      </c>
      <c r="M74" s="41">
        <v>0</v>
      </c>
      <c r="N74" s="29">
        <f t="shared" si="23"/>
        <v>553140.49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29">
        <v>271371.63</v>
      </c>
      <c r="M75" s="41">
        <v>0</v>
      </c>
      <c r="N75" s="32">
        <f t="shared" si="23"/>
        <v>271371.63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151320.64</v>
      </c>
      <c r="N76" s="29">
        <f t="shared" si="23"/>
        <v>151320.64</v>
      </c>
    </row>
    <row r="77" spans="1:14" ht="18.75" customHeight="1">
      <c r="A77" s="38" t="s">
        <v>68</v>
      </c>
      <c r="B77" s="36">
        <v>189424.98</v>
      </c>
      <c r="C77" s="36">
        <v>115866.6</v>
      </c>
      <c r="D77" s="41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41">
        <v>0</v>
      </c>
      <c r="N77" s="36">
        <f>SUM(B77:M77)</f>
        <v>305291.58</v>
      </c>
    </row>
    <row r="78" spans="1:14" ht="17.25" customHeight="1">
      <c r="A78" s="68"/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/>
      <c r="K78" s="69"/>
      <c r="L78" s="69">
        <v>0</v>
      </c>
      <c r="M78" s="69">
        <v>0</v>
      </c>
      <c r="N78" s="69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99</v>
      </c>
      <c r="B81" s="52">
        <v>1.949812644726686</v>
      </c>
      <c r="C81" s="52">
        <v>1.9257314739483666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100</v>
      </c>
      <c r="B82" s="52">
        <v>1.6940000052372886</v>
      </c>
      <c r="C82" s="52">
        <v>1.5882120669056154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0</v>
      </c>
      <c r="C83" s="52">
        <v>0</v>
      </c>
      <c r="D83" s="24">
        <v>1.5792000140133302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2.0030815130670314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1.8378312300781032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1.4605999894228396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1.719219695574787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1.6356516856936612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1.6610691464189276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1.873700014591744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1.7902590314451183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2.127048566782686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2.0889999765747618</v>
      </c>
      <c r="N93" s="58"/>
    </row>
    <row r="94" ht="21" customHeight="1">
      <c r="A94" s="46" t="s">
        <v>26</v>
      </c>
    </row>
    <row r="97" ht="14.25">
      <c r="B97" s="48"/>
    </row>
    <row r="98" ht="14.25">
      <c r="H98" s="49"/>
    </row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2015-02-02T20:58:59Z</dcterms:modified>
  <cp:category/>
  <cp:version/>
  <cp:contentType/>
  <cp:contentStatus/>
</cp:coreProperties>
</file>