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<sst xmlns="http://schemas.openxmlformats.org/spreadsheetml/2006/main" count="107" uniqueCount="106">
  <si>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</si>
  <si>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</si>
  <si>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</si>
  <si>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</si>
  <si>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</si>
  <si>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</si>
  <si>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</si>
  <si>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</si>
  <si>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</si>
  <si>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</si>
  <si>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</si>
  <si>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</si>
  <si>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</si>
  <si>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</si>
  <si>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</si>
  <si>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</si>
  <si>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</si>
  <si>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</si>
  <si>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</si>
  <si>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</si>
  <si>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</si>
  <si>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</si>
  <si>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</si>
  <si>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</si>
  <si>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</si>
  <si>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</si>
  <si>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</si>
  <si>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</si>
  <si>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</si>
  <si>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</si>
  <si>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</si>
  <si>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</si>
  <si>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</si>
  <si>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</si>
  <si>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</si>
  <si>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</si>
  <si>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</si>
  <si>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</si>
  <si>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</si>
  <si>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</si>
  <si>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</si>
  <si>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</si>
  <si>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</si>
  <si>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</si>
  <si>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</si>
  <si>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</si>
  <si>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</si>
  <si>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</si>
  <si>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</si>
  <si>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</si>
  <si>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</si>
  <si>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</si>
  <si>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</si>
  <si>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</si>
  <si>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</si>
  <si>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</si>
  <si>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</si>
  <si>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</si>
  <si>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</si>
  <si>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</si>
  <si>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</si>
  <si>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</si>
  <si>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</si>
  <si>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</si>
  <si>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</si>
  <si>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</si>
  <si>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</si>
  <si>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</si>
  <si>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</si>
  <si>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</si>
  <si>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</si>
  <si>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</si>
  <si>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</si>
  <si>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</si>
  <si>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</si>
  <si>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</si>
  <si>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</si>
  <si>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</si>
  <si>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</si>
  <si>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</si>
  <si>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</si>
  <si>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</si>
  <si>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</si>
  <si>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</si>
  <si>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</si>
  <si>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</si>
  <si>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</si>
  <si>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</si>
  <si>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</si>
  <si>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</si>
  <si>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</si>
  <si>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</si>
  <si>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</si>
  <si>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</si>
  <si>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</si>
  <si>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</si>
  <si>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</si>
  <si>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</si>
  <si>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</si>
  <si>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</si>
  <si>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</si>
  <si>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</si>
  <si>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</si>
  <si>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</si>
  <si>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</si>
  <si>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19/01/15 - VENCIMENTO 26/01/15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</si>
</sst>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43" fontId="43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2.00390625" style="1" customWidth="1"/>
    <col min="17" max="17" width="11.125" style="1" bestFit="1" customWidth="1"/>
    <col min="18" max="16384" width="9.00390625" style="1" customWidth="1"/>
  </cols>
  <sheetData>
    <row r="1" spans="1:14" ht="2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">
      <c r="A2" s="72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3" t="s">
        <v>3</v>
      </c>
      <c r="B4" s="73" t="s">
        <v>47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 t="s">
        <v>4</v>
      </c>
    </row>
    <row r="5" spans="1:14" ht="42" customHeight="1">
      <c r="A5" s="73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3"/>
    </row>
    <row r="6" spans="1:14" ht="20.25" customHeight="1">
      <c r="A6" s="73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3"/>
    </row>
    <row r="7" spans="1:16" ht="18.75" customHeight="1">
      <c r="A7" s="9" t="s">
        <v>5</v>
      </c>
      <c r="B7" s="10">
        <f>B8+B20+B24</f>
        <v>437814</v>
      </c>
      <c r="C7" s="10">
        <f>C8+C20+C24</f>
        <v>325348</v>
      </c>
      <c r="D7" s="10">
        <f>D8+D20+D24</f>
        <v>328739</v>
      </c>
      <c r="E7" s="10">
        <f>E8+E20+E24</f>
        <v>67688</v>
      </c>
      <c r="F7" s="10">
        <f aca="true" t="shared" si="0" ref="F7:M7">F8+F20+F24</f>
        <v>251421</v>
      </c>
      <c r="G7" s="10">
        <f t="shared" si="0"/>
        <v>435754</v>
      </c>
      <c r="H7" s="10">
        <f t="shared" si="0"/>
        <v>417909</v>
      </c>
      <c r="I7" s="10">
        <f t="shared" si="0"/>
        <v>381327</v>
      </c>
      <c r="J7" s="10">
        <f t="shared" si="0"/>
        <v>271133</v>
      </c>
      <c r="K7" s="10">
        <f t="shared" si="0"/>
        <v>330077</v>
      </c>
      <c r="L7" s="10">
        <f t="shared" si="0"/>
        <v>143055</v>
      </c>
      <c r="M7" s="10">
        <f t="shared" si="0"/>
        <v>83230</v>
      </c>
      <c r="N7" s="10">
        <f>+N8+N20+N24</f>
        <v>3473495</v>
      </c>
      <c r="P7" s="39"/>
    </row>
    <row r="8" spans="1:14" ht="18.75" customHeight="1">
      <c r="A8" s="11" t="s">
        <v>32</v>
      </c>
      <c r="B8" s="12">
        <f>+B9+B12+B16</f>
        <v>241437</v>
      </c>
      <c r="C8" s="12">
        <f>+C9+C12+C16</f>
        <v>188177</v>
      </c>
      <c r="D8" s="12">
        <f>+D9+D12+D16</f>
        <v>205601</v>
      </c>
      <c r="E8" s="12">
        <f>+E9+E12+E16</f>
        <v>40210</v>
      </c>
      <c r="F8" s="12">
        <f aca="true" t="shared" si="1" ref="F8:M8">+F9+F12+F16</f>
        <v>146223</v>
      </c>
      <c r="G8" s="12">
        <f t="shared" si="1"/>
        <v>258534</v>
      </c>
      <c r="H8" s="12">
        <f t="shared" si="1"/>
        <v>234580</v>
      </c>
      <c r="I8" s="12">
        <f t="shared" si="1"/>
        <v>217312</v>
      </c>
      <c r="J8" s="12">
        <f t="shared" si="1"/>
        <v>157861</v>
      </c>
      <c r="K8" s="12">
        <f t="shared" si="1"/>
        <v>174689</v>
      </c>
      <c r="L8" s="12">
        <f t="shared" si="1"/>
        <v>84636</v>
      </c>
      <c r="M8" s="12">
        <f t="shared" si="1"/>
        <v>51804</v>
      </c>
      <c r="N8" s="12">
        <f>SUM(B8:M8)</f>
        <v>2001064</v>
      </c>
    </row>
    <row r="9" spans="1:14" ht="18.75" customHeight="1">
      <c r="A9" s="13" t="s">
        <v>6</v>
      </c>
      <c r="B9" s="14">
        <v>30680</v>
      </c>
      <c r="C9" s="14">
        <v>29280</v>
      </c>
      <c r="D9" s="14">
        <v>19206</v>
      </c>
      <c r="E9" s="14">
        <v>4584</v>
      </c>
      <c r="F9" s="14">
        <v>14883</v>
      </c>
      <c r="G9" s="14">
        <v>28882</v>
      </c>
      <c r="H9" s="14">
        <v>36555</v>
      </c>
      <c r="I9" s="14">
        <v>18254</v>
      </c>
      <c r="J9" s="14">
        <v>21988</v>
      </c>
      <c r="K9" s="14">
        <v>18257</v>
      </c>
      <c r="L9" s="14">
        <v>13256</v>
      </c>
      <c r="M9" s="14">
        <v>7782</v>
      </c>
      <c r="N9" s="12">
        <f aca="true" t="shared" si="2" ref="N9:N19">SUM(B9:M9)</f>
        <v>243607</v>
      </c>
    </row>
    <row r="10" spans="1:14" ht="18.75" customHeight="1">
      <c r="A10" s="15" t="s">
        <v>7</v>
      </c>
      <c r="B10" s="14">
        <f>+B9-B11</f>
        <v>30680</v>
      </c>
      <c r="C10" s="14">
        <f>+C9-C11</f>
        <v>29280</v>
      </c>
      <c r="D10" s="14">
        <f>+D9-D11</f>
        <v>19206</v>
      </c>
      <c r="E10" s="14">
        <f>+E9-E11</f>
        <v>4584</v>
      </c>
      <c r="F10" s="14">
        <f aca="true" t="shared" si="3" ref="F10:M10">+F9-F11</f>
        <v>14883</v>
      </c>
      <c r="G10" s="14">
        <f t="shared" si="3"/>
        <v>28882</v>
      </c>
      <c r="H10" s="14">
        <f t="shared" si="3"/>
        <v>36555</v>
      </c>
      <c r="I10" s="14">
        <f t="shared" si="3"/>
        <v>18254</v>
      </c>
      <c r="J10" s="14">
        <f t="shared" si="3"/>
        <v>21988</v>
      </c>
      <c r="K10" s="14">
        <f t="shared" si="3"/>
        <v>18257</v>
      </c>
      <c r="L10" s="14">
        <f t="shared" si="3"/>
        <v>13256</v>
      </c>
      <c r="M10" s="14">
        <f t="shared" si="3"/>
        <v>7782</v>
      </c>
      <c r="N10" s="12">
        <f t="shared" si="2"/>
        <v>243607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206312</v>
      </c>
      <c r="C12" s="14">
        <f>C13+C14+C15</f>
        <v>155264</v>
      </c>
      <c r="D12" s="14">
        <f>D13+D14+D15</f>
        <v>183674</v>
      </c>
      <c r="E12" s="14">
        <f>E13+E14+E15</f>
        <v>34991</v>
      </c>
      <c r="F12" s="14">
        <f aca="true" t="shared" si="4" ref="F12:M12">F13+F14+F15</f>
        <v>128718</v>
      </c>
      <c r="G12" s="14">
        <f t="shared" si="4"/>
        <v>224441</v>
      </c>
      <c r="H12" s="14">
        <f t="shared" si="4"/>
        <v>193923</v>
      </c>
      <c r="I12" s="14">
        <f t="shared" si="4"/>
        <v>195721</v>
      </c>
      <c r="J12" s="14">
        <f t="shared" si="4"/>
        <v>133259</v>
      </c>
      <c r="K12" s="14">
        <f t="shared" si="4"/>
        <v>153261</v>
      </c>
      <c r="L12" s="14">
        <f t="shared" si="4"/>
        <v>70162</v>
      </c>
      <c r="M12" s="14">
        <f t="shared" si="4"/>
        <v>43383</v>
      </c>
      <c r="N12" s="12">
        <f t="shared" si="2"/>
        <v>1723109</v>
      </c>
    </row>
    <row r="13" spans="1:14" ht="18.75" customHeight="1">
      <c r="A13" s="15" t="s">
        <v>9</v>
      </c>
      <c r="B13" s="14">
        <v>103686</v>
      </c>
      <c r="C13" s="14">
        <v>80983</v>
      </c>
      <c r="D13" s="14">
        <v>91432</v>
      </c>
      <c r="E13" s="14">
        <v>17950</v>
      </c>
      <c r="F13" s="14">
        <v>65387</v>
      </c>
      <c r="G13" s="14">
        <v>116248</v>
      </c>
      <c r="H13" s="14">
        <v>103456</v>
      </c>
      <c r="I13" s="14">
        <v>103475</v>
      </c>
      <c r="J13" s="14">
        <v>68379</v>
      </c>
      <c r="K13" s="14">
        <v>79106</v>
      </c>
      <c r="L13" s="14">
        <v>36070</v>
      </c>
      <c r="M13" s="14">
        <v>21576</v>
      </c>
      <c r="N13" s="12">
        <f t="shared" si="2"/>
        <v>887748</v>
      </c>
    </row>
    <row r="14" spans="1:14" ht="18.75" customHeight="1">
      <c r="A14" s="15" t="s">
        <v>10</v>
      </c>
      <c r="B14" s="14">
        <v>98711</v>
      </c>
      <c r="C14" s="14">
        <v>70955</v>
      </c>
      <c r="D14" s="14">
        <v>89671</v>
      </c>
      <c r="E14" s="14">
        <v>16338</v>
      </c>
      <c r="F14" s="14">
        <v>60706</v>
      </c>
      <c r="G14" s="14">
        <v>103631</v>
      </c>
      <c r="H14" s="14">
        <v>86579</v>
      </c>
      <c r="I14" s="14">
        <v>88892</v>
      </c>
      <c r="J14" s="14">
        <v>62302</v>
      </c>
      <c r="K14" s="14">
        <v>71313</v>
      </c>
      <c r="L14" s="14">
        <v>32968</v>
      </c>
      <c r="M14" s="14">
        <v>21139</v>
      </c>
      <c r="N14" s="12">
        <f t="shared" si="2"/>
        <v>803205</v>
      </c>
    </row>
    <row r="15" spans="1:14" ht="18.75" customHeight="1">
      <c r="A15" s="15" t="s">
        <v>11</v>
      </c>
      <c r="B15" s="14">
        <v>3915</v>
      </c>
      <c r="C15" s="14">
        <v>3326</v>
      </c>
      <c r="D15" s="14">
        <v>2571</v>
      </c>
      <c r="E15" s="14">
        <v>703</v>
      </c>
      <c r="F15" s="14">
        <v>2625</v>
      </c>
      <c r="G15" s="14">
        <v>4562</v>
      </c>
      <c r="H15" s="14">
        <v>3888</v>
      </c>
      <c r="I15" s="14">
        <v>3354</v>
      </c>
      <c r="J15" s="14">
        <v>2578</v>
      </c>
      <c r="K15" s="14">
        <v>2842</v>
      </c>
      <c r="L15" s="14">
        <v>1124</v>
      </c>
      <c r="M15" s="14">
        <v>668</v>
      </c>
      <c r="N15" s="12">
        <f t="shared" si="2"/>
        <v>32156</v>
      </c>
    </row>
    <row r="16" spans="1:14" ht="18.75" customHeight="1">
      <c r="A16" s="16" t="s">
        <v>31</v>
      </c>
      <c r="B16" s="14">
        <f>B17+B18+B19</f>
        <v>4445</v>
      </c>
      <c r="C16" s="14">
        <f>C17+C18+C19</f>
        <v>3633</v>
      </c>
      <c r="D16" s="14">
        <f>D17+D18+D19</f>
        <v>2721</v>
      </c>
      <c r="E16" s="14">
        <f>E17+E18+E19</f>
        <v>635</v>
      </c>
      <c r="F16" s="14">
        <f aca="true" t="shared" si="5" ref="F16:M16">F17+F18+F19</f>
        <v>2622</v>
      </c>
      <c r="G16" s="14">
        <f t="shared" si="5"/>
        <v>5211</v>
      </c>
      <c r="H16" s="14">
        <f t="shared" si="5"/>
        <v>4102</v>
      </c>
      <c r="I16" s="14">
        <f t="shared" si="5"/>
        <v>3337</v>
      </c>
      <c r="J16" s="14">
        <f t="shared" si="5"/>
        <v>2614</v>
      </c>
      <c r="K16" s="14">
        <f t="shared" si="5"/>
        <v>3171</v>
      </c>
      <c r="L16" s="14">
        <f t="shared" si="5"/>
        <v>1218</v>
      </c>
      <c r="M16" s="14">
        <f t="shared" si="5"/>
        <v>639</v>
      </c>
      <c r="N16" s="12">
        <f t="shared" si="2"/>
        <v>34348</v>
      </c>
    </row>
    <row r="17" spans="1:14" ht="18.75" customHeight="1">
      <c r="A17" s="15" t="s">
        <v>28</v>
      </c>
      <c r="B17" s="14">
        <v>4055</v>
      </c>
      <c r="C17" s="14">
        <v>3315</v>
      </c>
      <c r="D17" s="14">
        <v>2504</v>
      </c>
      <c r="E17" s="14">
        <v>580</v>
      </c>
      <c r="F17" s="14">
        <v>2439</v>
      </c>
      <c r="G17" s="14">
        <v>4796</v>
      </c>
      <c r="H17" s="14">
        <v>3756</v>
      </c>
      <c r="I17" s="14">
        <v>3119</v>
      </c>
      <c r="J17" s="14">
        <v>2408</v>
      </c>
      <c r="K17" s="14">
        <v>2926</v>
      </c>
      <c r="L17" s="14">
        <v>1121</v>
      </c>
      <c r="M17" s="14">
        <v>586</v>
      </c>
      <c r="N17" s="12">
        <f t="shared" si="2"/>
        <v>31605</v>
      </c>
    </row>
    <row r="18" spans="1:14" ht="18.75" customHeight="1">
      <c r="A18" s="15" t="s">
        <v>29</v>
      </c>
      <c r="B18" s="14">
        <v>364</v>
      </c>
      <c r="C18" s="14">
        <v>305</v>
      </c>
      <c r="D18" s="14">
        <v>213</v>
      </c>
      <c r="E18" s="14">
        <v>51</v>
      </c>
      <c r="F18" s="14">
        <v>172</v>
      </c>
      <c r="G18" s="14">
        <v>388</v>
      </c>
      <c r="H18" s="14">
        <v>331</v>
      </c>
      <c r="I18" s="14">
        <v>205</v>
      </c>
      <c r="J18" s="14">
        <v>190</v>
      </c>
      <c r="K18" s="14">
        <v>235</v>
      </c>
      <c r="L18" s="14">
        <v>94</v>
      </c>
      <c r="M18" s="14">
        <v>49</v>
      </c>
      <c r="N18" s="12">
        <f t="shared" si="2"/>
        <v>2597</v>
      </c>
    </row>
    <row r="19" spans="1:14" ht="18.75" customHeight="1">
      <c r="A19" s="15" t="s">
        <v>30</v>
      </c>
      <c r="B19" s="14">
        <v>26</v>
      </c>
      <c r="C19" s="14">
        <v>13</v>
      </c>
      <c r="D19" s="14">
        <v>4</v>
      </c>
      <c r="E19" s="14">
        <v>4</v>
      </c>
      <c r="F19" s="14">
        <v>11</v>
      </c>
      <c r="G19" s="14">
        <v>27</v>
      </c>
      <c r="H19" s="14">
        <v>15</v>
      </c>
      <c r="I19" s="14">
        <v>13</v>
      </c>
      <c r="J19" s="14">
        <v>16</v>
      </c>
      <c r="K19" s="14">
        <v>10</v>
      </c>
      <c r="L19" s="14">
        <v>3</v>
      </c>
      <c r="M19" s="14">
        <v>4</v>
      </c>
      <c r="N19" s="12">
        <f t="shared" si="2"/>
        <v>146</v>
      </c>
    </row>
    <row r="20" spans="1:14" ht="18.75" customHeight="1">
      <c r="A20" s="17" t="s">
        <v>12</v>
      </c>
      <c r="B20" s="18">
        <f>B21+B22+B23</f>
        <v>145097</v>
      </c>
      <c r="C20" s="18">
        <f>C21+C22+C23</f>
        <v>92842</v>
      </c>
      <c r="D20" s="18">
        <f>D21+D22+D23</f>
        <v>81837</v>
      </c>
      <c r="E20" s="18">
        <f>E21+E22+E23</f>
        <v>16973</v>
      </c>
      <c r="F20" s="18">
        <f aca="true" t="shared" si="6" ref="F20:M20">F21+F22+F23</f>
        <v>66283</v>
      </c>
      <c r="G20" s="18">
        <f t="shared" si="6"/>
        <v>114417</v>
      </c>
      <c r="H20" s="18">
        <f t="shared" si="6"/>
        <v>125637</v>
      </c>
      <c r="I20" s="18">
        <f t="shared" si="6"/>
        <v>124705</v>
      </c>
      <c r="J20" s="18">
        <f t="shared" si="6"/>
        <v>80195</v>
      </c>
      <c r="K20" s="18">
        <f t="shared" si="6"/>
        <v>123855</v>
      </c>
      <c r="L20" s="18">
        <f t="shared" si="6"/>
        <v>47672</v>
      </c>
      <c r="M20" s="18">
        <f t="shared" si="6"/>
        <v>26478</v>
      </c>
      <c r="N20" s="12">
        <f aca="true" t="shared" si="7" ref="N20:N26">SUM(B20:M20)</f>
        <v>1045991</v>
      </c>
    </row>
    <row r="21" spans="1:14" ht="18.75" customHeight="1">
      <c r="A21" s="13" t="s">
        <v>13</v>
      </c>
      <c r="B21" s="14">
        <v>81353</v>
      </c>
      <c r="C21" s="14">
        <v>56008</v>
      </c>
      <c r="D21" s="14">
        <v>49284</v>
      </c>
      <c r="E21" s="14">
        <v>10373</v>
      </c>
      <c r="F21" s="14">
        <v>39801</v>
      </c>
      <c r="G21" s="14">
        <v>71132</v>
      </c>
      <c r="H21" s="14">
        <v>76591</v>
      </c>
      <c r="I21" s="14">
        <v>74473</v>
      </c>
      <c r="J21" s="14">
        <v>46999</v>
      </c>
      <c r="K21" s="14">
        <v>70485</v>
      </c>
      <c r="L21" s="14">
        <v>27072</v>
      </c>
      <c r="M21" s="14">
        <v>14866</v>
      </c>
      <c r="N21" s="12">
        <f t="shared" si="7"/>
        <v>618437</v>
      </c>
    </row>
    <row r="22" spans="1:14" ht="18.75" customHeight="1">
      <c r="A22" s="13" t="s">
        <v>14</v>
      </c>
      <c r="B22" s="14">
        <v>61336</v>
      </c>
      <c r="C22" s="14">
        <v>35103</v>
      </c>
      <c r="D22" s="14">
        <v>31442</v>
      </c>
      <c r="E22" s="14">
        <v>6291</v>
      </c>
      <c r="F22" s="14">
        <v>25279</v>
      </c>
      <c r="G22" s="14">
        <v>41128</v>
      </c>
      <c r="H22" s="14">
        <v>46816</v>
      </c>
      <c r="I22" s="14">
        <v>48176</v>
      </c>
      <c r="J22" s="14">
        <v>31769</v>
      </c>
      <c r="K22" s="14">
        <v>51344</v>
      </c>
      <c r="L22" s="14">
        <v>19882</v>
      </c>
      <c r="M22" s="14">
        <v>11249</v>
      </c>
      <c r="N22" s="12">
        <f t="shared" si="7"/>
        <v>409815</v>
      </c>
    </row>
    <row r="23" spans="1:14" ht="18.75" customHeight="1">
      <c r="A23" s="13" t="s">
        <v>15</v>
      </c>
      <c r="B23" s="14">
        <v>2408</v>
      </c>
      <c r="C23" s="14">
        <v>1731</v>
      </c>
      <c r="D23" s="14">
        <v>1111</v>
      </c>
      <c r="E23" s="14">
        <v>309</v>
      </c>
      <c r="F23" s="14">
        <v>1203</v>
      </c>
      <c r="G23" s="14">
        <v>2157</v>
      </c>
      <c r="H23" s="14">
        <v>2230</v>
      </c>
      <c r="I23" s="14">
        <v>2056</v>
      </c>
      <c r="J23" s="14">
        <v>1427</v>
      </c>
      <c r="K23" s="14">
        <v>2026</v>
      </c>
      <c r="L23" s="14">
        <v>718</v>
      </c>
      <c r="M23" s="14">
        <v>363</v>
      </c>
      <c r="N23" s="12">
        <f t="shared" si="7"/>
        <v>17739</v>
      </c>
    </row>
    <row r="24" spans="1:14" ht="18.75" customHeight="1">
      <c r="A24" s="17" t="s">
        <v>16</v>
      </c>
      <c r="B24" s="14">
        <f>B25+B26</f>
        <v>51280</v>
      </c>
      <c r="C24" s="14">
        <f>C25+C26</f>
        <v>44329</v>
      </c>
      <c r="D24" s="14">
        <f>D25+D26</f>
        <v>41301</v>
      </c>
      <c r="E24" s="14">
        <f>E25+E26</f>
        <v>10505</v>
      </c>
      <c r="F24" s="14">
        <f aca="true" t="shared" si="8" ref="F24:M24">F25+F26</f>
        <v>38915</v>
      </c>
      <c r="G24" s="14">
        <f t="shared" si="8"/>
        <v>62803</v>
      </c>
      <c r="H24" s="14">
        <f t="shared" si="8"/>
        <v>57692</v>
      </c>
      <c r="I24" s="14">
        <f t="shared" si="8"/>
        <v>39310</v>
      </c>
      <c r="J24" s="14">
        <f t="shared" si="8"/>
        <v>33077</v>
      </c>
      <c r="K24" s="14">
        <f t="shared" si="8"/>
        <v>31533</v>
      </c>
      <c r="L24" s="14">
        <f t="shared" si="8"/>
        <v>10747</v>
      </c>
      <c r="M24" s="14">
        <f t="shared" si="8"/>
        <v>4948</v>
      </c>
      <c r="N24" s="12">
        <f t="shared" si="7"/>
        <v>426440</v>
      </c>
    </row>
    <row r="25" spans="1:14" ht="18.75" customHeight="1">
      <c r="A25" s="13" t="s">
        <v>17</v>
      </c>
      <c r="B25" s="14">
        <v>32819</v>
      </c>
      <c r="C25" s="14">
        <v>28371</v>
      </c>
      <c r="D25" s="14">
        <v>26433</v>
      </c>
      <c r="E25" s="14">
        <v>6723</v>
      </c>
      <c r="F25" s="14">
        <v>24906</v>
      </c>
      <c r="G25" s="14">
        <v>40194</v>
      </c>
      <c r="H25" s="14">
        <v>36923</v>
      </c>
      <c r="I25" s="14">
        <v>25158</v>
      </c>
      <c r="J25" s="14">
        <v>21169</v>
      </c>
      <c r="K25" s="14">
        <v>20181</v>
      </c>
      <c r="L25" s="14">
        <v>6878</v>
      </c>
      <c r="M25" s="14">
        <v>3167</v>
      </c>
      <c r="N25" s="12">
        <f t="shared" si="7"/>
        <v>272922</v>
      </c>
    </row>
    <row r="26" spans="1:14" ht="18.75" customHeight="1">
      <c r="A26" s="13" t="s">
        <v>18</v>
      </c>
      <c r="B26" s="14">
        <v>18461</v>
      </c>
      <c r="C26" s="14">
        <v>15958</v>
      </c>
      <c r="D26" s="14">
        <v>14868</v>
      </c>
      <c r="E26" s="14">
        <v>3782</v>
      </c>
      <c r="F26" s="14">
        <v>14009</v>
      </c>
      <c r="G26" s="14">
        <v>22609</v>
      </c>
      <c r="H26" s="14">
        <v>20769</v>
      </c>
      <c r="I26" s="14">
        <v>14152</v>
      </c>
      <c r="J26" s="14">
        <v>11908</v>
      </c>
      <c r="K26" s="14">
        <v>11352</v>
      </c>
      <c r="L26" s="14">
        <v>3869</v>
      </c>
      <c r="M26" s="14">
        <v>1781</v>
      </c>
      <c r="N26" s="12">
        <f t="shared" si="7"/>
        <v>153518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0.9959805946248326</v>
      </c>
      <c r="D32" s="23">
        <f t="shared" si="9"/>
        <v>1</v>
      </c>
      <c r="E32" s="23">
        <f t="shared" si="9"/>
        <v>0.9914486245715636</v>
      </c>
      <c r="F32" s="23">
        <f t="shared" si="9"/>
        <v>0.9977711646998462</v>
      </c>
      <c r="G32" s="23">
        <f t="shared" si="9"/>
        <v>1</v>
      </c>
      <c r="H32" s="23">
        <f t="shared" si="9"/>
        <v>0.9961346226092284</v>
      </c>
      <c r="I32" s="23">
        <f t="shared" si="9"/>
        <v>0.9984330718779421</v>
      </c>
      <c r="J32" s="23">
        <f t="shared" si="9"/>
        <v>1</v>
      </c>
      <c r="K32" s="23">
        <f t="shared" si="9"/>
        <v>0.9993026145414555</v>
      </c>
      <c r="L32" s="23">
        <f t="shared" si="9"/>
        <v>0.9996469127258747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1.6752393601589683</v>
      </c>
      <c r="D35" s="26">
        <f>D32*D34</f>
        <v>1.5792</v>
      </c>
      <c r="E35" s="26">
        <f>E32*E34</f>
        <v>2.0029245113594727</v>
      </c>
      <c r="F35" s="26">
        <f aca="true" t="shared" si="10" ref="F35:M35">F32*F34</f>
        <v>1.8377947082606467</v>
      </c>
      <c r="G35" s="26">
        <f t="shared" si="10"/>
        <v>1.4606</v>
      </c>
      <c r="H35" s="26">
        <f t="shared" si="10"/>
        <v>1.6977122373129079</v>
      </c>
      <c r="I35" s="26">
        <f t="shared" si="10"/>
        <v>1.6610931016833321</v>
      </c>
      <c r="J35" s="26">
        <f t="shared" si="10"/>
        <v>1.8737</v>
      </c>
      <c r="K35" s="26">
        <f t="shared" si="10"/>
        <v>1.7902506339510176</v>
      </c>
      <c r="L35" s="26">
        <f t="shared" si="10"/>
        <v>2.1270487008981163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-0.00020072</v>
      </c>
      <c r="H36" s="26">
        <v>-0.0002550795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0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111.28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252.52</v>
      </c>
    </row>
    <row r="39" spans="1:14" ht="18.75" customHeight="1">
      <c r="A39" s="61" t="s">
        <v>51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26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59</v>
      </c>
    </row>
    <row r="40" spans="1:14" ht="18.75" customHeight="1">
      <c r="A40" s="61" t="s">
        <v>52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75" t="s">
        <v>50</v>
      </c>
      <c r="B42" s="76">
        <f>B43+B44+B45</f>
        <v>762146.6111999999</v>
      </c>
      <c r="C42" s="76">
        <f aca="true" t="shared" si="12" ref="C42:N42">C43+C44+C45</f>
        <v>545035.775349</v>
      </c>
      <c r="D42" s="76">
        <f t="shared" si="12"/>
        <v>519144.6288</v>
      </c>
      <c r="E42" s="76">
        <f t="shared" si="12"/>
        <v>135573.9543249</v>
      </c>
      <c r="F42" s="76">
        <f>F43+F44+F45</f>
        <v>462060.18334560003</v>
      </c>
      <c r="G42" s="76">
        <f>G43+G44+G45</f>
        <v>636486.10785712</v>
      </c>
      <c r="H42" s="76">
        <f t="shared" si="12"/>
        <v>709523.8633644345</v>
      </c>
      <c r="I42" s="76">
        <f t="shared" si="12"/>
        <v>633419.6491856</v>
      </c>
      <c r="J42" s="76">
        <f t="shared" si="12"/>
        <v>508021.9021</v>
      </c>
      <c r="K42" s="76">
        <f t="shared" si="12"/>
        <v>590920.55850265</v>
      </c>
      <c r="L42" s="76">
        <f t="shared" si="12"/>
        <v>304284.95190698</v>
      </c>
      <c r="M42" s="76">
        <f t="shared" si="12"/>
        <v>173867.47</v>
      </c>
      <c r="N42" s="76">
        <f t="shared" si="12"/>
        <v>5980485.655936283</v>
      </c>
    </row>
    <row r="43" spans="1:14" ht="18.75" customHeight="1">
      <c r="A43" s="66" t="s">
        <v>103</v>
      </c>
      <c r="B43" s="63">
        <f aca="true" t="shared" si="13" ref="B43:H43">B35*B7</f>
        <v>762146.6111999999</v>
      </c>
      <c r="C43" s="63">
        <f t="shared" si="13"/>
        <v>545035.775349</v>
      </c>
      <c r="D43" s="63">
        <f t="shared" si="13"/>
        <v>519144.6288</v>
      </c>
      <c r="E43" s="63">
        <f t="shared" si="13"/>
        <v>135573.9543249</v>
      </c>
      <c r="F43" s="63">
        <f t="shared" si="13"/>
        <v>462060.18334560003</v>
      </c>
      <c r="G43" s="63">
        <f t="shared" si="13"/>
        <v>636462.2923999999</v>
      </c>
      <c r="H43" s="63">
        <f t="shared" si="13"/>
        <v>709489.2233832</v>
      </c>
      <c r="I43" s="63">
        <f>I35*I7</f>
        <v>633419.6491856</v>
      </c>
      <c r="J43" s="63">
        <f>J35*J7</f>
        <v>508021.9021</v>
      </c>
      <c r="K43" s="63">
        <f>K35*K7</f>
        <v>590920.55850265</v>
      </c>
      <c r="L43" s="63">
        <f>L35*L7</f>
        <v>304284.95190698</v>
      </c>
      <c r="M43" s="63">
        <f>M35*M7</f>
        <v>173867.47</v>
      </c>
      <c r="N43" s="65">
        <f>SUM(B43:M43)</f>
        <v>5980427.200497929</v>
      </c>
    </row>
    <row r="44" spans="1:16" ht="18.75" customHeight="1">
      <c r="A44" s="66" t="s">
        <v>104</v>
      </c>
      <c r="B44" s="63">
        <f aca="true" t="shared" si="14" ref="B44:M44">B36*B7</f>
        <v>0</v>
      </c>
      <c r="C44" s="63">
        <f t="shared" si="14"/>
        <v>0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-87.46454288</v>
      </c>
      <c r="H44" s="63">
        <f t="shared" si="14"/>
        <v>-106.60001876550001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-194.06456164550002</v>
      </c>
      <c r="P44" s="68"/>
    </row>
    <row r="45" spans="1:16" ht="18.75" customHeight="1">
      <c r="A45" s="66" t="s">
        <v>53</v>
      </c>
      <c r="B45" s="63">
        <f aca="true" t="shared" si="15" ref="B45:M45">B38</f>
        <v>0</v>
      </c>
      <c r="C45" s="63">
        <f t="shared" si="15"/>
        <v>0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111.28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252.52</v>
      </c>
      <c r="P45" s="68"/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68"/>
    </row>
    <row r="47" spans="1:16" ht="18.75" customHeight="1">
      <c r="A47" s="2" t="s">
        <v>54</v>
      </c>
      <c r="B47" s="28">
        <f aca="true" t="shared" si="16" ref="B47:N47">+B48+B51+B58</f>
        <v>-107380</v>
      </c>
      <c r="C47" s="28">
        <f t="shared" si="16"/>
        <v>-102480</v>
      </c>
      <c r="D47" s="28">
        <f t="shared" si="16"/>
        <v>-67221</v>
      </c>
      <c r="E47" s="28">
        <f t="shared" si="16"/>
        <v>-16044</v>
      </c>
      <c r="F47" s="28">
        <f t="shared" si="16"/>
        <v>-52090.5</v>
      </c>
      <c r="G47" s="28">
        <f t="shared" si="16"/>
        <v>-101087</v>
      </c>
      <c r="H47" s="28">
        <f t="shared" si="16"/>
        <v>-127942.5</v>
      </c>
      <c r="I47" s="28">
        <f t="shared" si="16"/>
        <v>-63889</v>
      </c>
      <c r="J47" s="28">
        <f t="shared" si="16"/>
        <v>-76958</v>
      </c>
      <c r="K47" s="28">
        <f t="shared" si="16"/>
        <v>-63899.5</v>
      </c>
      <c r="L47" s="28">
        <f t="shared" si="16"/>
        <v>-46396</v>
      </c>
      <c r="M47" s="28">
        <f t="shared" si="16"/>
        <v>-27237</v>
      </c>
      <c r="N47" s="28">
        <f t="shared" si="16"/>
        <v>-852624.5</v>
      </c>
      <c r="P47" s="40"/>
    </row>
    <row r="48" spans="1:16" ht="18.75" customHeight="1">
      <c r="A48" s="17" t="s">
        <v>55</v>
      </c>
      <c r="B48" s="29">
        <f>B49+B50</f>
        <v>-107380</v>
      </c>
      <c r="C48" s="29">
        <f>C49+C50</f>
        <v>-102480</v>
      </c>
      <c r="D48" s="29">
        <f>D49+D50</f>
        <v>-67221</v>
      </c>
      <c r="E48" s="29">
        <f>E49+E50</f>
        <v>-16044</v>
      </c>
      <c r="F48" s="29">
        <f aca="true" t="shared" si="17" ref="F48:M48">F49+F50</f>
        <v>-52090.5</v>
      </c>
      <c r="G48" s="29">
        <f t="shared" si="17"/>
        <v>-101087</v>
      </c>
      <c r="H48" s="29">
        <f t="shared" si="17"/>
        <v>-127942.5</v>
      </c>
      <c r="I48" s="29">
        <f t="shared" si="17"/>
        <v>-63889</v>
      </c>
      <c r="J48" s="29">
        <f t="shared" si="17"/>
        <v>-76958</v>
      </c>
      <c r="K48" s="29">
        <f t="shared" si="17"/>
        <v>-63899.5</v>
      </c>
      <c r="L48" s="29">
        <f t="shared" si="17"/>
        <v>-46396</v>
      </c>
      <c r="M48" s="29">
        <f t="shared" si="17"/>
        <v>-27237</v>
      </c>
      <c r="N48" s="28">
        <f aca="true" t="shared" si="18" ref="N48:N58">SUM(B48:M48)</f>
        <v>-852624.5</v>
      </c>
      <c r="P48" s="40"/>
    </row>
    <row r="49" spans="1:16" ht="18.75" customHeight="1">
      <c r="A49" s="13" t="s">
        <v>56</v>
      </c>
      <c r="B49" s="20">
        <f>ROUND(-B9*$D$3,2)</f>
        <v>-107380</v>
      </c>
      <c r="C49" s="20">
        <f>ROUND(-C9*$D$3,2)</f>
        <v>-102480</v>
      </c>
      <c r="D49" s="20">
        <f>ROUND(-D9*$D$3,2)</f>
        <v>-67221</v>
      </c>
      <c r="E49" s="20">
        <f>ROUND(-E9*$D$3,2)</f>
        <v>-16044</v>
      </c>
      <c r="F49" s="20">
        <f aca="true" t="shared" si="19" ref="F49:M49">ROUND(-F9*$D$3,2)</f>
        <v>-52090.5</v>
      </c>
      <c r="G49" s="20">
        <f t="shared" si="19"/>
        <v>-101087</v>
      </c>
      <c r="H49" s="20">
        <f t="shared" si="19"/>
        <v>-127942.5</v>
      </c>
      <c r="I49" s="20">
        <f t="shared" si="19"/>
        <v>-63889</v>
      </c>
      <c r="J49" s="20">
        <f t="shared" si="19"/>
        <v>-76958</v>
      </c>
      <c r="K49" s="20">
        <f t="shared" si="19"/>
        <v>-63899.5</v>
      </c>
      <c r="L49" s="20">
        <f t="shared" si="19"/>
        <v>-46396</v>
      </c>
      <c r="M49" s="20">
        <f t="shared" si="19"/>
        <v>-27237</v>
      </c>
      <c r="N49" s="54">
        <f t="shared" si="18"/>
        <v>-852624.5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654766.6111999999</v>
      </c>
      <c r="C60" s="32">
        <f t="shared" si="22"/>
        <v>442555.775349</v>
      </c>
      <c r="D60" s="32">
        <f t="shared" si="22"/>
        <v>451923.6288</v>
      </c>
      <c r="E60" s="32">
        <f t="shared" si="22"/>
        <v>119529.9543249</v>
      </c>
      <c r="F60" s="32">
        <f t="shared" si="22"/>
        <v>409969.68334560003</v>
      </c>
      <c r="G60" s="32">
        <f t="shared" si="22"/>
        <v>535399.10785712</v>
      </c>
      <c r="H60" s="32">
        <f t="shared" si="22"/>
        <v>581581.3633644345</v>
      </c>
      <c r="I60" s="32">
        <f t="shared" si="22"/>
        <v>569530.6491856</v>
      </c>
      <c r="J60" s="32">
        <f t="shared" si="22"/>
        <v>431063.9021</v>
      </c>
      <c r="K60" s="32">
        <f t="shared" si="22"/>
        <v>527021.05850265</v>
      </c>
      <c r="L60" s="32">
        <f t="shared" si="22"/>
        <v>257888.95190698002</v>
      </c>
      <c r="M60" s="32">
        <f t="shared" si="22"/>
        <v>146630.47</v>
      </c>
      <c r="N60" s="32">
        <f>SUM(B60:M60)</f>
        <v>5127861.155936284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5127861.16</v>
      </c>
      <c r="P63" s="40"/>
    </row>
    <row r="64" spans="1:14" ht="18.75" customHeight="1">
      <c r="A64" s="17" t="s">
        <v>22</v>
      </c>
      <c r="B64" s="42">
        <v>130710.64</v>
      </c>
      <c r="C64" s="42">
        <v>130735.15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261445.78999999998</v>
      </c>
    </row>
    <row r="65" spans="1:14" ht="18.75" customHeight="1">
      <c r="A65" s="17" t="s">
        <v>23</v>
      </c>
      <c r="B65" s="42">
        <v>524055.98</v>
      </c>
      <c r="C65" s="42">
        <v>311820.63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835876.61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451923.63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451923.63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119529.95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119529.95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409969.68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409969.68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535399.12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535399.12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445687.12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445687.12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135894.23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135894.23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569530.65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569530.65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431063.9</v>
      </c>
      <c r="K73" s="41">
        <v>0</v>
      </c>
      <c r="L73" s="41">
        <v>0</v>
      </c>
      <c r="M73" s="41">
        <v>0</v>
      </c>
      <c r="N73" s="32">
        <f t="shared" si="23"/>
        <v>431063.9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527021.06</v>
      </c>
      <c r="L74" s="41">
        <v>0</v>
      </c>
      <c r="M74" s="41">
        <v>0</v>
      </c>
      <c r="N74" s="29">
        <f t="shared" si="23"/>
        <v>527021.06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257888.95</v>
      </c>
      <c r="M75" s="41">
        <v>0</v>
      </c>
      <c r="N75" s="32">
        <f t="shared" si="23"/>
        <v>257888.95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146630.47</v>
      </c>
      <c r="N76" s="29">
        <f t="shared" si="23"/>
        <v>146630.47</v>
      </c>
    </row>
    <row r="77" spans="1:14" ht="18.75" customHeight="1">
      <c r="A77" s="38" t="s">
        <v>68</v>
      </c>
      <c r="B77" s="36">
        <v>0</v>
      </c>
      <c r="C77" s="36">
        <v>0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0</v>
      </c>
    </row>
    <row r="78" spans="1:14" ht="17.25" customHeight="1">
      <c r="A78" s="69"/>
      <c r="B78" s="70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/>
      <c r="K78" s="70"/>
      <c r="L78" s="70">
        <v>0</v>
      </c>
      <c r="M78" s="70">
        <v>0</v>
      </c>
      <c r="N78" s="70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1.9545374090839736</v>
      </c>
      <c r="C81" s="52">
        <v>1.92085594474593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</v>
      </c>
      <c r="C82" s="52">
        <v>1.5881906549992926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1.5792000036503124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2.0029244474648387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1.8377946949538821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1.4606000174410334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1.7188730225934337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1.635553388544994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1.661093103819032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1.8736999922547237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1.7902506384873833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2.127048687567719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2015-02-02T20:58:08Z</dcterms:modified>
  <cp:category/>
  <cp:version/>
  <cp:contentType/>
  <cp:contentStatus/>
</cp:coreProperties>
</file>