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<sst xmlns="http://schemas.openxmlformats.org/spreadsheetml/2006/main" count="107" uniqueCount="106">
  <si>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</si>
  <si>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</si>
  <si>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</si>
  <si>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</si>
  <si>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</si>
  <si>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</si>
  <si>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</si>
  <si>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</si>
  <si>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</si>
  <si>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</si>
  <si>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</si>
  <si>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</si>
  <si>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</si>
  <si>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</si>
  <si>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</si>
  <si>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</si>
  <si>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</si>
  <si>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</si>
  <si>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</si>
  <si>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</si>
  <si>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</si>
  <si>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</si>
  <si>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</si>
  <si>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</si>
  <si>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</si>
  <si>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</si>
  <si>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</si>
  <si>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</si>
  <si>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</si>
  <si>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</si>
  <si>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</si>
  <si>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</si>
  <si>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</si>
  <si>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</si>
  <si>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</si>
  <si>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</si>
  <si>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</si>
  <si>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</si>
  <si>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</si>
  <si>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</si>
  <si>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</si>
  <si>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</si>
  <si>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</si>
  <si>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</si>
  <si>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</si>
  <si>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</si>
  <si>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</si>
  <si>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</si>
  <si>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</si>
  <si>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</si>
  <si>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</si>
  <si>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</si>
  <si>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</si>
  <si>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</si>
  <si>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</si>
  <si>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</si>
  <si>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</si>
  <si>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</si>
  <si>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</si>
  <si>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</si>
  <si>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</si>
  <si>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</si>
  <si>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</si>
  <si>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</si>
  <si>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</si>
  <si>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</si>
  <si>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</si>
  <si>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</si>
  <si>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</si>
  <si>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</si>
  <si>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</si>
  <si>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</si>
  <si>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</si>
  <si>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</si>
  <si>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</si>
  <si>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</si>
  <si>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</si>
  <si>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</si>
  <si>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</si>
  <si>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</si>
  <si>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</si>
  <si>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</si>
  <si>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</si>
  <si>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</si>
  <si>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</si>
  <si>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</si>
  <si>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</si>
  <si>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</si>
  <si>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</si>
  <si>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</si>
  <si>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</si>
  <si>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</si>
  <si>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</si>
  <si>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</si>
  <si>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</si>
  <si>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</si>
  <si>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</si>
  <si>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</si>
  <si>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</si>
  <si>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</si>
  <si>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</si>
  <si>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</si>
  <si>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</si>
  <si>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</si>
  <si>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</si>
  <si>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17/01/15 - VENCIMENTO 23/01/15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</si>
</sst>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1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1">
      <c r="A2" s="72" t="s">
        <v>105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3" t="s">
        <v>3</v>
      </c>
      <c r="B4" s="73" t="s">
        <v>47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 t="s">
        <v>4</v>
      </c>
    </row>
    <row r="5" spans="1:14" ht="42" customHeight="1">
      <c r="A5" s="73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3"/>
    </row>
    <row r="6" spans="1:14" ht="20.25" customHeight="1">
      <c r="A6" s="73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3"/>
    </row>
    <row r="7" spans="1:16" ht="18.75" customHeight="1">
      <c r="A7" s="9" t="s">
        <v>5</v>
      </c>
      <c r="B7" s="10">
        <f>B8+B20+B24</f>
        <v>332312</v>
      </c>
      <c r="C7" s="10">
        <f>C8+C20+C24</f>
        <v>235886</v>
      </c>
      <c r="D7" s="10">
        <f>D8+D20+D24</f>
        <v>262328</v>
      </c>
      <c r="E7" s="10">
        <f>E8+E20+E24</f>
        <v>56278</v>
      </c>
      <c r="F7" s="10">
        <f aca="true" t="shared" si="0" ref="F7:M7">F8+F20+F24</f>
        <v>193321</v>
      </c>
      <c r="G7" s="10">
        <f t="shared" si="0"/>
        <v>312584</v>
      </c>
      <c r="H7" s="10">
        <f t="shared" si="0"/>
        <v>296223</v>
      </c>
      <c r="I7" s="10">
        <f t="shared" si="0"/>
        <v>295685</v>
      </c>
      <c r="J7" s="10">
        <f t="shared" si="0"/>
        <v>198126</v>
      </c>
      <c r="K7" s="10">
        <f t="shared" si="0"/>
        <v>276237</v>
      </c>
      <c r="L7" s="10">
        <f t="shared" si="0"/>
        <v>99438</v>
      </c>
      <c r="M7" s="10">
        <f t="shared" si="0"/>
        <v>54167</v>
      </c>
      <c r="N7" s="10">
        <f>+N8+N20+N24</f>
        <v>2612585</v>
      </c>
      <c r="P7" s="39"/>
    </row>
    <row r="8" spans="1:14" ht="18.75" customHeight="1">
      <c r="A8" s="11" t="s">
        <v>32</v>
      </c>
      <c r="B8" s="12">
        <f>+B9+B12+B16</f>
        <v>188600</v>
      </c>
      <c r="C8" s="12">
        <f>+C9+C12+C16</f>
        <v>139991</v>
      </c>
      <c r="D8" s="12">
        <f>+D9+D12+D16</f>
        <v>162614</v>
      </c>
      <c r="E8" s="12">
        <f>+E9+E12+E16</f>
        <v>33888</v>
      </c>
      <c r="F8" s="12">
        <f aca="true" t="shared" si="1" ref="F8:M8">+F9+F12+F16</f>
        <v>112795</v>
      </c>
      <c r="G8" s="12">
        <f t="shared" si="1"/>
        <v>185340</v>
      </c>
      <c r="H8" s="12">
        <f t="shared" si="1"/>
        <v>170933</v>
      </c>
      <c r="I8" s="12">
        <f t="shared" si="1"/>
        <v>169278</v>
      </c>
      <c r="J8" s="12">
        <f t="shared" si="1"/>
        <v>119091</v>
      </c>
      <c r="K8" s="12">
        <f t="shared" si="1"/>
        <v>152789</v>
      </c>
      <c r="L8" s="12">
        <f t="shared" si="1"/>
        <v>60443</v>
      </c>
      <c r="M8" s="12">
        <f t="shared" si="1"/>
        <v>35068</v>
      </c>
      <c r="N8" s="12">
        <f>SUM(B8:M8)</f>
        <v>1530830</v>
      </c>
    </row>
    <row r="9" spans="1:14" ht="18.75" customHeight="1">
      <c r="A9" s="13" t="s">
        <v>6</v>
      </c>
      <c r="B9" s="14">
        <v>28236</v>
      </c>
      <c r="C9" s="14">
        <v>26795</v>
      </c>
      <c r="D9" s="14">
        <v>19003</v>
      </c>
      <c r="E9" s="14">
        <v>4485</v>
      </c>
      <c r="F9" s="14">
        <v>14560</v>
      </c>
      <c r="G9" s="14">
        <v>26268</v>
      </c>
      <c r="H9" s="14">
        <v>32735</v>
      </c>
      <c r="I9" s="14">
        <v>17336</v>
      </c>
      <c r="J9" s="14">
        <v>19142</v>
      </c>
      <c r="K9" s="14">
        <v>17876</v>
      </c>
      <c r="L9" s="14">
        <v>10526</v>
      </c>
      <c r="M9" s="14">
        <v>5873</v>
      </c>
      <c r="N9" s="12">
        <f aca="true" t="shared" si="2" ref="N9:N19">SUM(B9:M9)</f>
        <v>222835</v>
      </c>
    </row>
    <row r="10" spans="1:14" ht="18.75" customHeight="1">
      <c r="A10" s="15" t="s">
        <v>7</v>
      </c>
      <c r="B10" s="14">
        <f>+B9-B11</f>
        <v>28236</v>
      </c>
      <c r="C10" s="14">
        <f>+C9-C11</f>
        <v>26795</v>
      </c>
      <c r="D10" s="14">
        <f>+D9-D11</f>
        <v>19003</v>
      </c>
      <c r="E10" s="14">
        <f>+E9-E11</f>
        <v>4485</v>
      </c>
      <c r="F10" s="14">
        <f aca="true" t="shared" si="3" ref="F10:M10">+F9-F11</f>
        <v>14560</v>
      </c>
      <c r="G10" s="14">
        <f t="shared" si="3"/>
        <v>26268</v>
      </c>
      <c r="H10" s="14">
        <f t="shared" si="3"/>
        <v>32735</v>
      </c>
      <c r="I10" s="14">
        <f t="shared" si="3"/>
        <v>17336</v>
      </c>
      <c r="J10" s="14">
        <f t="shared" si="3"/>
        <v>19142</v>
      </c>
      <c r="K10" s="14">
        <f t="shared" si="3"/>
        <v>17876</v>
      </c>
      <c r="L10" s="14">
        <f t="shared" si="3"/>
        <v>10526</v>
      </c>
      <c r="M10" s="14">
        <f t="shared" si="3"/>
        <v>5873</v>
      </c>
      <c r="N10" s="12">
        <f t="shared" si="2"/>
        <v>222835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156699</v>
      </c>
      <c r="C12" s="14">
        <f>C13+C14+C15</f>
        <v>110567</v>
      </c>
      <c r="D12" s="14">
        <f>D13+D14+D15</f>
        <v>141161</v>
      </c>
      <c r="E12" s="14">
        <f>E13+E14+E15</f>
        <v>28791</v>
      </c>
      <c r="F12" s="14">
        <f aca="true" t="shared" si="4" ref="F12:M12">F13+F14+F15</f>
        <v>96078</v>
      </c>
      <c r="G12" s="14">
        <f t="shared" si="4"/>
        <v>155196</v>
      </c>
      <c r="H12" s="14">
        <f t="shared" si="4"/>
        <v>134963</v>
      </c>
      <c r="I12" s="14">
        <f t="shared" si="4"/>
        <v>149077</v>
      </c>
      <c r="J12" s="14">
        <f t="shared" si="4"/>
        <v>97838</v>
      </c>
      <c r="K12" s="14">
        <f t="shared" si="4"/>
        <v>132078</v>
      </c>
      <c r="L12" s="14">
        <f t="shared" si="4"/>
        <v>48985</v>
      </c>
      <c r="M12" s="14">
        <f t="shared" si="4"/>
        <v>28779</v>
      </c>
      <c r="N12" s="12">
        <f t="shared" si="2"/>
        <v>1280212</v>
      </c>
    </row>
    <row r="13" spans="1:14" ht="18.75" customHeight="1">
      <c r="A13" s="15" t="s">
        <v>9</v>
      </c>
      <c r="B13" s="14">
        <v>81096</v>
      </c>
      <c r="C13" s="14">
        <v>59510</v>
      </c>
      <c r="D13" s="14">
        <v>72864</v>
      </c>
      <c r="E13" s="14">
        <v>15036</v>
      </c>
      <c r="F13" s="14">
        <v>50744</v>
      </c>
      <c r="G13" s="14">
        <v>83136</v>
      </c>
      <c r="H13" s="14">
        <v>73251</v>
      </c>
      <c r="I13" s="14">
        <v>79847</v>
      </c>
      <c r="J13" s="14">
        <v>50579</v>
      </c>
      <c r="K13" s="14">
        <v>67285</v>
      </c>
      <c r="L13" s="14">
        <v>24566</v>
      </c>
      <c r="M13" s="14">
        <v>14068</v>
      </c>
      <c r="N13" s="12">
        <f t="shared" si="2"/>
        <v>671982</v>
      </c>
    </row>
    <row r="14" spans="1:14" ht="18.75" customHeight="1">
      <c r="A14" s="15" t="s">
        <v>10</v>
      </c>
      <c r="B14" s="14">
        <v>72544</v>
      </c>
      <c r="C14" s="14">
        <v>48627</v>
      </c>
      <c r="D14" s="14">
        <v>66290</v>
      </c>
      <c r="E14" s="14">
        <v>13114</v>
      </c>
      <c r="F14" s="14">
        <v>43400</v>
      </c>
      <c r="G14" s="14">
        <v>68727</v>
      </c>
      <c r="H14" s="14">
        <v>58991</v>
      </c>
      <c r="I14" s="14">
        <v>66480</v>
      </c>
      <c r="J14" s="14">
        <v>45274</v>
      </c>
      <c r="K14" s="14">
        <v>62391</v>
      </c>
      <c r="L14" s="14">
        <v>23617</v>
      </c>
      <c r="M14" s="14">
        <v>14305</v>
      </c>
      <c r="N14" s="12">
        <f t="shared" si="2"/>
        <v>583760</v>
      </c>
    </row>
    <row r="15" spans="1:14" ht="18.75" customHeight="1">
      <c r="A15" s="15" t="s">
        <v>11</v>
      </c>
      <c r="B15" s="14">
        <v>3059</v>
      </c>
      <c r="C15" s="14">
        <v>2430</v>
      </c>
      <c r="D15" s="14">
        <v>2007</v>
      </c>
      <c r="E15" s="14">
        <v>641</v>
      </c>
      <c r="F15" s="14">
        <v>1934</v>
      </c>
      <c r="G15" s="14">
        <v>3333</v>
      </c>
      <c r="H15" s="14">
        <v>2721</v>
      </c>
      <c r="I15" s="14">
        <v>2750</v>
      </c>
      <c r="J15" s="14">
        <v>1985</v>
      </c>
      <c r="K15" s="14">
        <v>2402</v>
      </c>
      <c r="L15" s="14">
        <v>802</v>
      </c>
      <c r="M15" s="14">
        <v>406</v>
      </c>
      <c r="N15" s="12">
        <f t="shared" si="2"/>
        <v>24470</v>
      </c>
    </row>
    <row r="16" spans="1:14" ht="18.75" customHeight="1">
      <c r="A16" s="16" t="s">
        <v>31</v>
      </c>
      <c r="B16" s="14">
        <f>B17+B18+B19</f>
        <v>3665</v>
      </c>
      <c r="C16" s="14">
        <f>C17+C18+C19</f>
        <v>2629</v>
      </c>
      <c r="D16" s="14">
        <f>D17+D18+D19</f>
        <v>2450</v>
      </c>
      <c r="E16" s="14">
        <f>E17+E18+E19</f>
        <v>612</v>
      </c>
      <c r="F16" s="14">
        <f aca="true" t="shared" si="5" ref="F16:M16">F17+F18+F19</f>
        <v>2157</v>
      </c>
      <c r="G16" s="14">
        <f t="shared" si="5"/>
        <v>3876</v>
      </c>
      <c r="H16" s="14">
        <f t="shared" si="5"/>
        <v>3235</v>
      </c>
      <c r="I16" s="14">
        <f t="shared" si="5"/>
        <v>2865</v>
      </c>
      <c r="J16" s="14">
        <f t="shared" si="5"/>
        <v>2111</v>
      </c>
      <c r="K16" s="14">
        <f t="shared" si="5"/>
        <v>2835</v>
      </c>
      <c r="L16" s="14">
        <f t="shared" si="5"/>
        <v>932</v>
      </c>
      <c r="M16" s="14">
        <f t="shared" si="5"/>
        <v>416</v>
      </c>
      <c r="N16" s="12">
        <f t="shared" si="2"/>
        <v>27783</v>
      </c>
    </row>
    <row r="17" spans="1:14" ht="18.75" customHeight="1">
      <c r="A17" s="15" t="s">
        <v>28</v>
      </c>
      <c r="B17" s="14">
        <v>3337</v>
      </c>
      <c r="C17" s="14">
        <v>2400</v>
      </c>
      <c r="D17" s="14">
        <v>2262</v>
      </c>
      <c r="E17" s="14">
        <v>562</v>
      </c>
      <c r="F17" s="14">
        <v>2020</v>
      </c>
      <c r="G17" s="14">
        <v>3609</v>
      </c>
      <c r="H17" s="14">
        <v>2995</v>
      </c>
      <c r="I17" s="14">
        <v>2659</v>
      </c>
      <c r="J17" s="14">
        <v>1938</v>
      </c>
      <c r="K17" s="14">
        <v>2601</v>
      </c>
      <c r="L17" s="14">
        <v>853</v>
      </c>
      <c r="M17" s="14">
        <v>359</v>
      </c>
      <c r="N17" s="12">
        <f t="shared" si="2"/>
        <v>25595</v>
      </c>
    </row>
    <row r="18" spans="1:14" ht="18.75" customHeight="1">
      <c r="A18" s="15" t="s">
        <v>29</v>
      </c>
      <c r="B18" s="14">
        <v>311</v>
      </c>
      <c r="C18" s="14">
        <v>215</v>
      </c>
      <c r="D18" s="14">
        <v>185</v>
      </c>
      <c r="E18" s="14">
        <v>45</v>
      </c>
      <c r="F18" s="14">
        <v>129</v>
      </c>
      <c r="G18" s="14">
        <v>253</v>
      </c>
      <c r="H18" s="14">
        <v>223</v>
      </c>
      <c r="I18" s="14">
        <v>197</v>
      </c>
      <c r="J18" s="14">
        <v>161</v>
      </c>
      <c r="K18" s="14">
        <v>218</v>
      </c>
      <c r="L18" s="14">
        <v>73</v>
      </c>
      <c r="M18" s="14">
        <v>53</v>
      </c>
      <c r="N18" s="12">
        <f t="shared" si="2"/>
        <v>2063</v>
      </c>
    </row>
    <row r="19" spans="1:14" ht="18.75" customHeight="1">
      <c r="A19" s="15" t="s">
        <v>30</v>
      </c>
      <c r="B19" s="14">
        <v>17</v>
      </c>
      <c r="C19" s="14">
        <v>14</v>
      </c>
      <c r="D19" s="14">
        <v>3</v>
      </c>
      <c r="E19" s="14">
        <v>5</v>
      </c>
      <c r="F19" s="14">
        <v>8</v>
      </c>
      <c r="G19" s="14">
        <v>14</v>
      </c>
      <c r="H19" s="14">
        <v>17</v>
      </c>
      <c r="I19" s="14">
        <v>9</v>
      </c>
      <c r="J19" s="14">
        <v>12</v>
      </c>
      <c r="K19" s="14">
        <v>16</v>
      </c>
      <c r="L19" s="14">
        <v>6</v>
      </c>
      <c r="M19" s="14">
        <v>4</v>
      </c>
      <c r="N19" s="12">
        <f t="shared" si="2"/>
        <v>125</v>
      </c>
    </row>
    <row r="20" spans="1:14" ht="18.75" customHeight="1">
      <c r="A20" s="17" t="s">
        <v>12</v>
      </c>
      <c r="B20" s="18">
        <f>B21+B22+B23</f>
        <v>103567</v>
      </c>
      <c r="C20" s="18">
        <f>C21+C22+C23</f>
        <v>64160</v>
      </c>
      <c r="D20" s="18">
        <f>D21+D22+D23</f>
        <v>66425</v>
      </c>
      <c r="E20" s="18">
        <f>E21+E22+E23</f>
        <v>14030</v>
      </c>
      <c r="F20" s="18">
        <f aca="true" t="shared" si="6" ref="F20:M20">F21+F22+F23</f>
        <v>51391</v>
      </c>
      <c r="G20" s="18">
        <f t="shared" si="6"/>
        <v>82082</v>
      </c>
      <c r="H20" s="18">
        <f t="shared" si="6"/>
        <v>84572</v>
      </c>
      <c r="I20" s="18">
        <f t="shared" si="6"/>
        <v>95052</v>
      </c>
      <c r="J20" s="18">
        <f t="shared" si="6"/>
        <v>55147</v>
      </c>
      <c r="K20" s="18">
        <f t="shared" si="6"/>
        <v>97997</v>
      </c>
      <c r="L20" s="18">
        <f t="shared" si="6"/>
        <v>31185</v>
      </c>
      <c r="M20" s="18">
        <f t="shared" si="6"/>
        <v>15923</v>
      </c>
      <c r="N20" s="12">
        <f aca="true" t="shared" si="7" ref="N20:N26">SUM(B20:M20)</f>
        <v>761531</v>
      </c>
    </row>
    <row r="21" spans="1:14" ht="18.75" customHeight="1">
      <c r="A21" s="13" t="s">
        <v>13</v>
      </c>
      <c r="B21" s="14">
        <v>57349</v>
      </c>
      <c r="C21" s="14">
        <v>38819</v>
      </c>
      <c r="D21" s="14">
        <v>37749</v>
      </c>
      <c r="E21" s="14">
        <v>8271</v>
      </c>
      <c r="F21" s="14">
        <v>30491</v>
      </c>
      <c r="G21" s="14">
        <v>49588</v>
      </c>
      <c r="H21" s="14">
        <v>50702</v>
      </c>
      <c r="I21" s="14">
        <v>54811</v>
      </c>
      <c r="J21" s="14">
        <v>31494</v>
      </c>
      <c r="K21" s="14">
        <v>53517</v>
      </c>
      <c r="L21" s="14">
        <v>17160</v>
      </c>
      <c r="M21" s="14">
        <v>8669</v>
      </c>
      <c r="N21" s="12">
        <f t="shared" si="7"/>
        <v>438620</v>
      </c>
    </row>
    <row r="22" spans="1:14" ht="18.75" customHeight="1">
      <c r="A22" s="13" t="s">
        <v>14</v>
      </c>
      <c r="B22" s="14">
        <v>44573</v>
      </c>
      <c r="C22" s="14">
        <v>24215</v>
      </c>
      <c r="D22" s="14">
        <v>27794</v>
      </c>
      <c r="E22" s="14">
        <v>5519</v>
      </c>
      <c r="F22" s="14">
        <v>20066</v>
      </c>
      <c r="G22" s="14">
        <v>31090</v>
      </c>
      <c r="H22" s="14">
        <v>32586</v>
      </c>
      <c r="I22" s="14">
        <v>38697</v>
      </c>
      <c r="J22" s="14">
        <v>22749</v>
      </c>
      <c r="K22" s="14">
        <v>42994</v>
      </c>
      <c r="L22" s="14">
        <v>13648</v>
      </c>
      <c r="M22" s="14">
        <v>7058</v>
      </c>
      <c r="N22" s="12">
        <f t="shared" si="7"/>
        <v>310989</v>
      </c>
    </row>
    <row r="23" spans="1:14" ht="18.75" customHeight="1">
      <c r="A23" s="13" t="s">
        <v>15</v>
      </c>
      <c r="B23" s="14">
        <v>1645</v>
      </c>
      <c r="C23" s="14">
        <v>1126</v>
      </c>
      <c r="D23" s="14">
        <v>882</v>
      </c>
      <c r="E23" s="14">
        <v>240</v>
      </c>
      <c r="F23" s="14">
        <v>834</v>
      </c>
      <c r="G23" s="14">
        <v>1404</v>
      </c>
      <c r="H23" s="14">
        <v>1284</v>
      </c>
      <c r="I23" s="14">
        <v>1544</v>
      </c>
      <c r="J23" s="14">
        <v>904</v>
      </c>
      <c r="K23" s="14">
        <v>1486</v>
      </c>
      <c r="L23" s="14">
        <v>377</v>
      </c>
      <c r="M23" s="14">
        <v>196</v>
      </c>
      <c r="N23" s="12">
        <f t="shared" si="7"/>
        <v>11922</v>
      </c>
    </row>
    <row r="24" spans="1:14" ht="18.75" customHeight="1">
      <c r="A24" s="17" t="s">
        <v>16</v>
      </c>
      <c r="B24" s="14">
        <f>B25+B26</f>
        <v>40145</v>
      </c>
      <c r="C24" s="14">
        <f>C25+C26</f>
        <v>31735</v>
      </c>
      <c r="D24" s="14">
        <f>D25+D26</f>
        <v>33289</v>
      </c>
      <c r="E24" s="14">
        <f>E25+E26</f>
        <v>8360</v>
      </c>
      <c r="F24" s="14">
        <f aca="true" t="shared" si="8" ref="F24:M24">F25+F26</f>
        <v>29135</v>
      </c>
      <c r="G24" s="14">
        <f t="shared" si="8"/>
        <v>45162</v>
      </c>
      <c r="H24" s="14">
        <f t="shared" si="8"/>
        <v>40718</v>
      </c>
      <c r="I24" s="14">
        <f t="shared" si="8"/>
        <v>31355</v>
      </c>
      <c r="J24" s="14">
        <f t="shared" si="8"/>
        <v>23888</v>
      </c>
      <c r="K24" s="14">
        <f t="shared" si="8"/>
        <v>25451</v>
      </c>
      <c r="L24" s="14">
        <f t="shared" si="8"/>
        <v>7810</v>
      </c>
      <c r="M24" s="14">
        <f t="shared" si="8"/>
        <v>3176</v>
      </c>
      <c r="N24" s="12">
        <f t="shared" si="7"/>
        <v>320224</v>
      </c>
    </row>
    <row r="25" spans="1:14" ht="18.75" customHeight="1">
      <c r="A25" s="13" t="s">
        <v>17</v>
      </c>
      <c r="B25" s="14">
        <v>25693</v>
      </c>
      <c r="C25" s="14">
        <v>20310</v>
      </c>
      <c r="D25" s="14">
        <v>21305</v>
      </c>
      <c r="E25" s="14">
        <v>5350</v>
      </c>
      <c r="F25" s="14">
        <v>18646</v>
      </c>
      <c r="G25" s="14">
        <v>28904</v>
      </c>
      <c r="H25" s="14">
        <v>26060</v>
      </c>
      <c r="I25" s="14">
        <v>20067</v>
      </c>
      <c r="J25" s="14">
        <v>15288</v>
      </c>
      <c r="K25" s="14">
        <v>16289</v>
      </c>
      <c r="L25" s="14">
        <v>4998</v>
      </c>
      <c r="M25" s="14">
        <v>2033</v>
      </c>
      <c r="N25" s="12">
        <f t="shared" si="7"/>
        <v>204943</v>
      </c>
    </row>
    <row r="26" spans="1:14" ht="18.75" customHeight="1">
      <c r="A26" s="13" t="s">
        <v>18</v>
      </c>
      <c r="B26" s="14">
        <v>14452</v>
      </c>
      <c r="C26" s="14">
        <v>11425</v>
      </c>
      <c r="D26" s="14">
        <v>11984</v>
      </c>
      <c r="E26" s="14">
        <v>3010</v>
      </c>
      <c r="F26" s="14">
        <v>10489</v>
      </c>
      <c r="G26" s="14">
        <v>16258</v>
      </c>
      <c r="H26" s="14">
        <v>14658</v>
      </c>
      <c r="I26" s="14">
        <v>11288</v>
      </c>
      <c r="J26" s="14">
        <v>8600</v>
      </c>
      <c r="K26" s="14">
        <v>9162</v>
      </c>
      <c r="L26" s="14">
        <v>2812</v>
      </c>
      <c r="M26" s="14">
        <v>1143</v>
      </c>
      <c r="N26" s="12">
        <f t="shared" si="7"/>
        <v>115281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0.996031207871599</v>
      </c>
      <c r="D32" s="23">
        <f t="shared" si="9"/>
        <v>1</v>
      </c>
      <c r="E32" s="23">
        <f t="shared" si="9"/>
        <v>0.9918149898717084</v>
      </c>
      <c r="F32" s="23">
        <f t="shared" si="9"/>
        <v>0.9978298063842004</v>
      </c>
      <c r="G32" s="23">
        <f t="shared" si="9"/>
        <v>1</v>
      </c>
      <c r="H32" s="23">
        <f t="shared" si="9"/>
        <v>0.9961511969023338</v>
      </c>
      <c r="I32" s="23">
        <f t="shared" si="9"/>
        <v>0.9983881630789522</v>
      </c>
      <c r="J32" s="23">
        <f t="shared" si="9"/>
        <v>1</v>
      </c>
      <c r="K32" s="23">
        <f t="shared" si="9"/>
        <v>0.9993274170368199</v>
      </c>
      <c r="L32" s="23">
        <f t="shared" si="9"/>
        <v>0.9996308554073896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1.6753244916400296</v>
      </c>
      <c r="D35" s="26">
        <f>D32*D34</f>
        <v>1.5792</v>
      </c>
      <c r="E35" s="26">
        <f>E32*E34</f>
        <v>2.0036646425388254</v>
      </c>
      <c r="F35" s="26">
        <f aca="true" t="shared" si="10" ref="F35:M35">F32*F34</f>
        <v>1.8379027203790588</v>
      </c>
      <c r="G35" s="26">
        <f t="shared" si="10"/>
        <v>1.4606</v>
      </c>
      <c r="H35" s="26">
        <f t="shared" si="10"/>
        <v>1.6977404848806474</v>
      </c>
      <c r="I35" s="26">
        <f t="shared" si="10"/>
        <v>1.6610183869144526</v>
      </c>
      <c r="J35" s="26">
        <f t="shared" si="10"/>
        <v>1.8737</v>
      </c>
      <c r="K35" s="26">
        <f t="shared" si="10"/>
        <v>1.790295067621463</v>
      </c>
      <c r="L35" s="26">
        <f t="shared" si="10"/>
        <v>2.127014534135844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-0.00018528</v>
      </c>
      <c r="H36" s="26">
        <v>-0.0002550781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0</v>
      </c>
      <c r="C38" s="65">
        <f t="shared" si="11"/>
        <v>0</v>
      </c>
      <c r="D38" s="65">
        <f t="shared" si="11"/>
        <v>0</v>
      </c>
      <c r="E38" s="65">
        <f t="shared" si="11"/>
        <v>0</v>
      </c>
      <c r="F38" s="65">
        <f t="shared" si="11"/>
        <v>0</v>
      </c>
      <c r="G38" s="65">
        <f t="shared" si="11"/>
        <v>102.72</v>
      </c>
      <c r="H38" s="65">
        <f t="shared" si="11"/>
        <v>141.24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243.96</v>
      </c>
    </row>
    <row r="39" spans="1:14" ht="18.75" customHeight="1">
      <c r="A39" s="61" t="s">
        <v>51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24</v>
      </c>
      <c r="H39" s="67">
        <v>33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57</v>
      </c>
    </row>
    <row r="40" spans="1:14" ht="18.75" customHeight="1">
      <c r="A40" s="61" t="s">
        <v>52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75" t="s">
        <v>50</v>
      </c>
      <c r="B42" s="76">
        <f>B43+B44+B45</f>
        <v>578488.7296</v>
      </c>
      <c r="C42" s="76">
        <f aca="true" t="shared" si="12" ref="C42:N42">C43+C44+C45</f>
        <v>395185.593035</v>
      </c>
      <c r="D42" s="76">
        <f t="shared" si="12"/>
        <v>414268.3776</v>
      </c>
      <c r="E42" s="76">
        <f t="shared" si="12"/>
        <v>112762.23875280001</v>
      </c>
      <c r="F42" s="76">
        <f>F43+F44+F45</f>
        <v>355305.1918064</v>
      </c>
      <c r="G42" s="76">
        <f>G43+G44+G45</f>
        <v>456604.99483647995</v>
      </c>
      <c r="H42" s="76">
        <f t="shared" si="12"/>
        <v>502975.4596527837</v>
      </c>
      <c r="I42" s="76">
        <f t="shared" si="12"/>
        <v>491138.2217347999</v>
      </c>
      <c r="J42" s="76">
        <f t="shared" si="12"/>
        <v>371228.6862</v>
      </c>
      <c r="K42" s="76">
        <f t="shared" si="12"/>
        <v>494545.7385945501</v>
      </c>
      <c r="L42" s="76">
        <f t="shared" si="12"/>
        <v>211506.07124540006</v>
      </c>
      <c r="M42" s="76">
        <f t="shared" si="12"/>
        <v>113154.863</v>
      </c>
      <c r="N42" s="76">
        <f t="shared" si="12"/>
        <v>4497164.166058213</v>
      </c>
    </row>
    <row r="43" spans="1:14" ht="18.75" customHeight="1">
      <c r="A43" s="66" t="s">
        <v>103</v>
      </c>
      <c r="B43" s="63">
        <f aca="true" t="shared" si="13" ref="B43:H43">B35*B7</f>
        <v>578488.7296</v>
      </c>
      <c r="C43" s="63">
        <f t="shared" si="13"/>
        <v>395185.593035</v>
      </c>
      <c r="D43" s="63">
        <f t="shared" si="13"/>
        <v>414268.3776</v>
      </c>
      <c r="E43" s="63">
        <f t="shared" si="13"/>
        <v>112762.23875280001</v>
      </c>
      <c r="F43" s="63">
        <f t="shared" si="13"/>
        <v>355305.1918064</v>
      </c>
      <c r="G43" s="63">
        <f t="shared" si="13"/>
        <v>456560.19039999996</v>
      </c>
      <c r="H43" s="63">
        <f t="shared" si="13"/>
        <v>502909.7796528</v>
      </c>
      <c r="I43" s="63">
        <f>I35*I7</f>
        <v>491138.2217347999</v>
      </c>
      <c r="J43" s="63">
        <f>J35*J7</f>
        <v>371228.6862</v>
      </c>
      <c r="K43" s="63">
        <f>K35*K7</f>
        <v>494545.7385945501</v>
      </c>
      <c r="L43" s="63">
        <f>L35*L7</f>
        <v>211506.07124540006</v>
      </c>
      <c r="M43" s="63">
        <f>M35*M7</f>
        <v>113154.863</v>
      </c>
      <c r="N43" s="65">
        <f>SUM(B43:M43)</f>
        <v>4497053.68162175</v>
      </c>
    </row>
    <row r="44" spans="1:14" ht="18.75" customHeight="1">
      <c r="A44" s="66" t="s">
        <v>104</v>
      </c>
      <c r="B44" s="63">
        <f aca="true" t="shared" si="14" ref="B44:M44">B36*B7</f>
        <v>0</v>
      </c>
      <c r="C44" s="63">
        <f t="shared" si="14"/>
        <v>0</v>
      </c>
      <c r="D44" s="63">
        <f t="shared" si="14"/>
        <v>0</v>
      </c>
      <c r="E44" s="63">
        <f t="shared" si="14"/>
        <v>0</v>
      </c>
      <c r="F44" s="63">
        <f t="shared" si="14"/>
        <v>0</v>
      </c>
      <c r="G44" s="63">
        <f t="shared" si="14"/>
        <v>-57.91556352</v>
      </c>
      <c r="H44" s="63">
        <f t="shared" si="14"/>
        <v>-75.5600000163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-133.4755635363</v>
      </c>
    </row>
    <row r="45" spans="1:14" ht="18.75" customHeight="1">
      <c r="A45" s="66" t="s">
        <v>53</v>
      </c>
      <c r="B45" s="63">
        <f aca="true" t="shared" si="15" ref="B45:M45">B38</f>
        <v>0</v>
      </c>
      <c r="C45" s="63">
        <f t="shared" si="15"/>
        <v>0</v>
      </c>
      <c r="D45" s="63">
        <f t="shared" si="15"/>
        <v>0</v>
      </c>
      <c r="E45" s="63">
        <f t="shared" si="15"/>
        <v>0</v>
      </c>
      <c r="F45" s="63">
        <f t="shared" si="15"/>
        <v>0</v>
      </c>
      <c r="G45" s="63">
        <f t="shared" si="15"/>
        <v>102.72</v>
      </c>
      <c r="H45" s="63">
        <f t="shared" si="15"/>
        <v>141.24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243.96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+B48+B51+B58</f>
        <v>-98826</v>
      </c>
      <c r="C47" s="28">
        <f t="shared" si="16"/>
        <v>-93782.5</v>
      </c>
      <c r="D47" s="28">
        <f t="shared" si="16"/>
        <v>-66510.5</v>
      </c>
      <c r="E47" s="28">
        <f t="shared" si="16"/>
        <v>-15697.5</v>
      </c>
      <c r="F47" s="28">
        <f t="shared" si="16"/>
        <v>-50960</v>
      </c>
      <c r="G47" s="28">
        <f t="shared" si="16"/>
        <v>-91938</v>
      </c>
      <c r="H47" s="28">
        <f t="shared" si="16"/>
        <v>-114572.5</v>
      </c>
      <c r="I47" s="28">
        <f t="shared" si="16"/>
        <v>-60676</v>
      </c>
      <c r="J47" s="28">
        <f t="shared" si="16"/>
        <v>-66997</v>
      </c>
      <c r="K47" s="28">
        <f t="shared" si="16"/>
        <v>-62566</v>
      </c>
      <c r="L47" s="28">
        <f t="shared" si="16"/>
        <v>-36841</v>
      </c>
      <c r="M47" s="28">
        <f t="shared" si="16"/>
        <v>-20555.5</v>
      </c>
      <c r="N47" s="28">
        <f t="shared" si="16"/>
        <v>-779922.5</v>
      </c>
      <c r="P47" s="40"/>
    </row>
    <row r="48" spans="1:16" ht="18.75" customHeight="1">
      <c r="A48" s="17" t="s">
        <v>55</v>
      </c>
      <c r="B48" s="29">
        <f>B49+B50</f>
        <v>-98826</v>
      </c>
      <c r="C48" s="29">
        <f>C49+C50</f>
        <v>-93782.5</v>
      </c>
      <c r="D48" s="29">
        <f>D49+D50</f>
        <v>-66510.5</v>
      </c>
      <c r="E48" s="29">
        <f>E49+E50</f>
        <v>-15697.5</v>
      </c>
      <c r="F48" s="29">
        <f aca="true" t="shared" si="17" ref="F48:M48">F49+F50</f>
        <v>-50960</v>
      </c>
      <c r="G48" s="29">
        <f t="shared" si="17"/>
        <v>-91938</v>
      </c>
      <c r="H48" s="29">
        <f t="shared" si="17"/>
        <v>-114572.5</v>
      </c>
      <c r="I48" s="29">
        <f t="shared" si="17"/>
        <v>-60676</v>
      </c>
      <c r="J48" s="29">
        <f t="shared" si="17"/>
        <v>-66997</v>
      </c>
      <c r="K48" s="29">
        <f t="shared" si="17"/>
        <v>-62566</v>
      </c>
      <c r="L48" s="29">
        <f t="shared" si="17"/>
        <v>-36841</v>
      </c>
      <c r="M48" s="29">
        <f t="shared" si="17"/>
        <v>-20555.5</v>
      </c>
      <c r="N48" s="28">
        <f aca="true" t="shared" si="18" ref="N48:N58">SUM(B48:M48)</f>
        <v>-779922.5</v>
      </c>
      <c r="P48" s="40"/>
    </row>
    <row r="49" spans="1:16" ht="18.75" customHeight="1">
      <c r="A49" s="13" t="s">
        <v>56</v>
      </c>
      <c r="B49" s="20">
        <f>ROUND(-B9*$D$3,2)</f>
        <v>-98826</v>
      </c>
      <c r="C49" s="20">
        <f>ROUND(-C9*$D$3,2)</f>
        <v>-93782.5</v>
      </c>
      <c r="D49" s="20">
        <f>ROUND(-D9*$D$3,2)</f>
        <v>-66510.5</v>
      </c>
      <c r="E49" s="20">
        <f>ROUND(-E9*$D$3,2)</f>
        <v>-15697.5</v>
      </c>
      <c r="F49" s="20">
        <f aca="true" t="shared" si="19" ref="F49:M49">ROUND(-F9*$D$3,2)</f>
        <v>-50960</v>
      </c>
      <c r="G49" s="20">
        <f t="shared" si="19"/>
        <v>-91938</v>
      </c>
      <c r="H49" s="20">
        <f t="shared" si="19"/>
        <v>-114572.5</v>
      </c>
      <c r="I49" s="20">
        <f t="shared" si="19"/>
        <v>-60676</v>
      </c>
      <c r="J49" s="20">
        <f t="shared" si="19"/>
        <v>-66997</v>
      </c>
      <c r="K49" s="20">
        <f t="shared" si="19"/>
        <v>-62566</v>
      </c>
      <c r="L49" s="20">
        <f t="shared" si="19"/>
        <v>-36841</v>
      </c>
      <c r="M49" s="20">
        <f t="shared" si="19"/>
        <v>-20555.5</v>
      </c>
      <c r="N49" s="54">
        <f t="shared" si="18"/>
        <v>-779922.5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479662.72959999996</v>
      </c>
      <c r="C60" s="32">
        <f t="shared" si="22"/>
        <v>301403.093035</v>
      </c>
      <c r="D60" s="32">
        <f t="shared" si="22"/>
        <v>347757.8776</v>
      </c>
      <c r="E60" s="32">
        <f t="shared" si="22"/>
        <v>97064.73875280001</v>
      </c>
      <c r="F60" s="32">
        <f t="shared" si="22"/>
        <v>304345.1918064</v>
      </c>
      <c r="G60" s="32">
        <f t="shared" si="22"/>
        <v>364666.99483647995</v>
      </c>
      <c r="H60" s="32">
        <f t="shared" si="22"/>
        <v>388402.9596527837</v>
      </c>
      <c r="I60" s="32">
        <f t="shared" si="22"/>
        <v>430462.2217347999</v>
      </c>
      <c r="J60" s="32">
        <f t="shared" si="22"/>
        <v>304231.6862</v>
      </c>
      <c r="K60" s="32">
        <f t="shared" si="22"/>
        <v>431979.7385945501</v>
      </c>
      <c r="L60" s="32">
        <f t="shared" si="22"/>
        <v>174665.07124540006</v>
      </c>
      <c r="M60" s="32">
        <f t="shared" si="22"/>
        <v>92599.363</v>
      </c>
      <c r="N60" s="32">
        <f>SUM(B60:M60)</f>
        <v>3717241.6660582135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3717241.6499999994</v>
      </c>
      <c r="P63" s="40"/>
    </row>
    <row r="64" spans="1:14" ht="18.75" customHeight="1">
      <c r="A64" s="17" t="s">
        <v>22</v>
      </c>
      <c r="B64" s="42">
        <v>94735.65</v>
      </c>
      <c r="C64" s="42">
        <v>89234.41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183970.06</v>
      </c>
    </row>
    <row r="65" spans="1:14" ht="18.75" customHeight="1">
      <c r="A65" s="17" t="s">
        <v>23</v>
      </c>
      <c r="B65" s="42">
        <v>384927.07</v>
      </c>
      <c r="C65" s="42">
        <v>212168.68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597095.75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347757.88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347757.88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97064.74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97064.74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304345.19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304345.19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364666.99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364666.99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296465.12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296465.12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91937.84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91937.84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430462.22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430462.22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304231.69</v>
      </c>
      <c r="K73" s="41">
        <v>0</v>
      </c>
      <c r="L73" s="41">
        <v>0</v>
      </c>
      <c r="M73" s="41">
        <v>0</v>
      </c>
      <c r="N73" s="32">
        <f t="shared" si="23"/>
        <v>304231.69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0</v>
      </c>
      <c r="K74" s="29">
        <v>431979.74</v>
      </c>
      <c r="L74" s="41">
        <v>0</v>
      </c>
      <c r="M74" s="41">
        <v>0</v>
      </c>
      <c r="N74" s="29">
        <f t="shared" si="23"/>
        <v>431979.74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29">
        <v>174665.07</v>
      </c>
      <c r="M75" s="41">
        <v>0</v>
      </c>
      <c r="N75" s="32">
        <f t="shared" si="23"/>
        <v>174665.07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92599.36</v>
      </c>
      <c r="N76" s="29">
        <f t="shared" si="23"/>
        <v>92599.36</v>
      </c>
    </row>
    <row r="77" spans="1:14" ht="18.75" customHeight="1">
      <c r="A77" s="38" t="s">
        <v>68</v>
      </c>
      <c r="B77" s="36">
        <v>0</v>
      </c>
      <c r="C77" s="36">
        <v>0</v>
      </c>
      <c r="D77" s="41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  <c r="N77" s="36">
        <f>SUM(B77:M77)</f>
        <v>0</v>
      </c>
    </row>
    <row r="78" spans="1:14" ht="17.25" customHeight="1">
      <c r="A78" s="69"/>
      <c r="B78" s="70">
        <v>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/>
      <c r="K78" s="70"/>
      <c r="L78" s="70">
        <v>0</v>
      </c>
      <c r="M78" s="70">
        <v>0</v>
      </c>
      <c r="N78" s="70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1.9563028115565602</v>
      </c>
      <c r="C81" s="52">
        <v>1.918600958754263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1.6939999853491126</v>
      </c>
      <c r="C82" s="52">
        <v>1.588271376106653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1.579200009148852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2.003664664700238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1.8379027110350143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1.460599998720344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1.719641808760757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1.6355806058721398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1.6610183810473984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1.873700019179714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1.7902950727093039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2.127014521611456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2.0889999446157255</v>
      </c>
      <c r="N93" s="58"/>
    </row>
    <row r="94" ht="21" customHeight="1">
      <c r="A94" s="46" t="s">
        <v>26</v>
      </c>
    </row>
    <row r="96" ht="14.25">
      <c r="F96" s="68"/>
    </row>
    <row r="97" spans="2:6" ht="14.25">
      <c r="B97" s="48"/>
      <c r="F97" s="68"/>
    </row>
    <row r="98" spans="6:8" ht="14.25">
      <c r="F98" s="68"/>
      <c r="H98" s="49"/>
    </row>
    <row r="99" ht="14.25">
      <c r="F99" s="68"/>
    </row>
    <row r="100" spans="6:11" ht="14.25">
      <c r="F100" s="68"/>
      <c r="H100" s="50"/>
      <c r="I100" s="51"/>
      <c r="J100" s="51"/>
      <c r="K100" s="51"/>
    </row>
    <row r="101" ht="14.25">
      <c r="F101" s="68"/>
    </row>
    <row r="102" ht="14.25">
      <c r="F102" s="68"/>
    </row>
    <row r="103" ht="14.25">
      <c r="F103" s="68"/>
    </row>
    <row r="104" ht="14.25">
      <c r="F104" s="68"/>
    </row>
    <row r="105" ht="14.25">
      <c r="F105" s="68"/>
    </row>
    <row r="106" ht="14.25">
      <c r="F106" s="68"/>
    </row>
    <row r="107" ht="14.25">
      <c r="F107" s="68"/>
    </row>
    <row r="108" ht="14.25">
      <c r="F108" s="68"/>
    </row>
    <row r="109" ht="14.25">
      <c r="F109" s="68"/>
    </row>
    <row r="110" ht="14.25">
      <c r="F110" s="68"/>
    </row>
    <row r="111" ht="14.25">
      <c r="F111" s="68"/>
    </row>
    <row r="112" ht="14.25">
      <c r="F112" s="68"/>
    </row>
    <row r="113" ht="14.25">
      <c r="F113" s="68"/>
    </row>
    <row r="114" ht="14.25">
      <c r="F114" s="68"/>
    </row>
    <row r="115" ht="14.25">
      <c r="F115" s="68"/>
    </row>
    <row r="116" ht="14.25">
      <c r="F116" s="68"/>
    </row>
    <row r="117" ht="14.25">
      <c r="F117" s="68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2015-02-02T20:56:51Z</dcterms:modified>
  <cp:category/>
  <cp:version/>
  <cp:contentType/>
  <cp:contentStatus/>
</cp:coreProperties>
</file>