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<sst xmlns="http://schemas.openxmlformats.org/spreadsheetml/2006/main" count="107" uniqueCount="105">
  <si>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</si>
  <si>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</si>
  <si>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</si>
  <si>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</si>
  <si>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</si>
  <si>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</si>
  <si>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</si>
  <si>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</si>
  <si>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</si>
  <si>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</si>
  <si>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</si>
  <si>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</si>
  <si>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</si>
  <si>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</si>
  <si>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</si>
  <si>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</si>
  <si>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</si>
  <si>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</si>
  <si>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</si>
  <si>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</si>
  <si>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</si>
  <si>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</si>
  <si>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</si>
  <si>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</si>
  <si>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</si>
  <si>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</si>
  <si>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</si>
  <si>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</si>
  <si>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</si>
  <si>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</si>
  <si>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</si>
  <si>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</si>
  <si>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</si>
  <si>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</si>
  <si>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</si>
  <si>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</si>
  <si>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</si>
  <si>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</si>
  <si>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</si>
  <si>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</si>
  <si>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</si>
  <si>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</si>
  <si>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</si>
  <si>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</si>
  <si>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</si>
  <si>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</si>
  <si>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</si>
  <si>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</si>
  <si>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</si>
  <si>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</si>
  <si>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</si>
  <si>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</si>
  <si>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</si>
  <si>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</si>
  <si>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</si>
  <si>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</si>
  <si>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</si>
  <si>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</si>
  <si>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</si>
  <si>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</si>
  <si>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</si>
  <si>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</si>
  <si>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</si>
  <si>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</si>
  <si>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</si>
  <si>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</si>
  <si>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</si>
  <si>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</si>
  <si>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</si>
  <si>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6.1. Pelo Transporte de Passageiros (1x4.1)</t>
  </si>
  <si>
    <t xml:space="preserve">6.2. Pela instalação dos Validadores Eletrônicos (4.2x1) </t>
  </si>
  <si>
    <t>5.1.  Quantidade de Validadores Remunerados</t>
  </si>
  <si>
    <t>5.2.  Remuneração por Validador</t>
  </si>
  <si>
    <t>5. Remuneração dos Validadores Eletrônicos ( 5.1x5.2)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</si>
  <si>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</si>
  <si>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</si>
  <si>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</si>
  <si>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</si>
  <si>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</si>
  <si>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</si>
  <si>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</si>
  <si>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</si>
  <si>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</si>
  <si>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</si>
  <si>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</si>
  <si>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</si>
  <si>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</si>
  <si>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</si>
  <si>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</si>
  <si>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</si>
  <si>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</si>
  <si>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10.1. Fênix</t>
  </si>
  <si>
    <t>10.2. Transcooper</t>
  </si>
  <si>
    <t>10.3. Empresa Transunião Transporte S/A</t>
  </si>
  <si>
    <t>10.4. Cooperqualityação</t>
  </si>
  <si>
    <t>10.5. Transcooperleste</t>
  </si>
  <si>
    <t>10.6. Cooperpaulistana</t>
  </si>
  <si>
    <t>10.7. Coopertranse (Cooperpeople)</t>
  </si>
  <si>
    <t>10.8. Nova Aliança</t>
  </si>
  <si>
    <t>10.9. Cooperpam</t>
  </si>
  <si>
    <t>10.10. Cooperlider</t>
  </si>
  <si>
    <t>10.11. Cooperpam</t>
  </si>
  <si>
    <t>10.12. Unicoopers</t>
  </si>
  <si>
    <t>10.13. Empresa Alfa Rodobus S/A</t>
  </si>
  <si>
    <t>OPERAÇÃO 14/01/15 - VENCIMENTO 21/01/15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</si>
</sst>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0.00_);\(0.00\)"/>
    <numFmt numFmtId="195" formatCode="0.0_);\(0.0\)"/>
    <numFmt numFmtId="196" formatCode="0.000_);\(0.000\)"/>
    <numFmt numFmtId="197" formatCode="0.0000_);\(0.0000\)"/>
    <numFmt numFmtId="198" formatCode="0.00000_);\(0.00000\)"/>
    <numFmt numFmtId="199" formatCode="0.000000_);\(0.000000\)"/>
    <numFmt numFmtId="200" formatCode="0.0000000_);\(0.0000000\)"/>
    <numFmt numFmtId="201" formatCode="0.00000000_);\(0.00000000\)"/>
    <numFmt numFmtId="202" formatCode="0.000000000_);\(0.000000000\)"/>
    <numFmt numFmtId="203" formatCode="0.0000000000_);\(0.00000000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203" fontId="41" fillId="34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1" sqref="B5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4</v>
      </c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5</v>
      </c>
    </row>
    <row r="5" spans="1:14" ht="42" customHeight="1">
      <c r="A5" s="72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72"/>
    </row>
    <row r="6" spans="1:14" ht="20.25" customHeight="1">
      <c r="A6" s="72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72"/>
    </row>
    <row r="7" spans="1:16" ht="18.75" customHeight="1">
      <c r="A7" s="9" t="s">
        <v>6</v>
      </c>
      <c r="B7" s="10">
        <f>B8+B20+B24</f>
        <v>451642</v>
      </c>
      <c r="C7" s="10">
        <f>C8+C20+C24</f>
        <v>330752</v>
      </c>
      <c r="D7" s="10">
        <f>D8+D20+D24</f>
        <v>333586</v>
      </c>
      <c r="E7" s="10">
        <f>E8+E20+E24</f>
        <v>72970</v>
      </c>
      <c r="F7" s="10">
        <f aca="true" t="shared" si="0" ref="F7:M7">F8+F20+F24</f>
        <v>261720</v>
      </c>
      <c r="G7" s="10">
        <f t="shared" si="0"/>
        <v>445745</v>
      </c>
      <c r="H7" s="10">
        <f t="shared" si="0"/>
        <v>409971</v>
      </c>
      <c r="I7" s="10">
        <f t="shared" si="0"/>
        <v>382426</v>
      </c>
      <c r="J7" s="10">
        <f t="shared" si="0"/>
        <v>269504</v>
      </c>
      <c r="K7" s="10">
        <f t="shared" si="0"/>
        <v>334808</v>
      </c>
      <c r="L7" s="10">
        <f t="shared" si="0"/>
        <v>142163</v>
      </c>
      <c r="M7" s="10">
        <f t="shared" si="0"/>
        <v>83230</v>
      </c>
      <c r="N7" s="10">
        <f>+N8+N20+N24</f>
        <v>3518517</v>
      </c>
      <c r="P7" s="39"/>
    </row>
    <row r="8" spans="1:14" ht="18.75" customHeight="1">
      <c r="A8" s="11" t="s">
        <v>34</v>
      </c>
      <c r="B8" s="12">
        <f>+B9+B12+B16</f>
        <v>247850</v>
      </c>
      <c r="C8" s="12">
        <f>+C9+C12+C16</f>
        <v>191268</v>
      </c>
      <c r="D8" s="12">
        <f>+D9+D12+D16</f>
        <v>207496</v>
      </c>
      <c r="E8" s="12">
        <f>+E9+E12+E16</f>
        <v>43455</v>
      </c>
      <c r="F8" s="12">
        <f aca="true" t="shared" si="1" ref="F8:M8">+F9+F12+F16</f>
        <v>152082</v>
      </c>
      <c r="G8" s="12">
        <f t="shared" si="1"/>
        <v>263584</v>
      </c>
      <c r="H8" s="12">
        <f t="shared" si="1"/>
        <v>230677</v>
      </c>
      <c r="I8" s="12">
        <f t="shared" si="1"/>
        <v>217002</v>
      </c>
      <c r="J8" s="12">
        <f t="shared" si="1"/>
        <v>157128</v>
      </c>
      <c r="K8" s="12">
        <f t="shared" si="1"/>
        <v>176617</v>
      </c>
      <c r="L8" s="12">
        <f t="shared" si="1"/>
        <v>84126</v>
      </c>
      <c r="M8" s="12">
        <f t="shared" si="1"/>
        <v>51725</v>
      </c>
      <c r="N8" s="12">
        <f>SUM(B8:M8)</f>
        <v>2023010</v>
      </c>
    </row>
    <row r="9" spans="1:14" ht="18.75" customHeight="1">
      <c r="A9" s="13" t="s">
        <v>7</v>
      </c>
      <c r="B9" s="14">
        <v>27796</v>
      </c>
      <c r="C9" s="14">
        <v>27303</v>
      </c>
      <c r="D9" s="14">
        <v>16906</v>
      </c>
      <c r="E9" s="14">
        <v>4331</v>
      </c>
      <c r="F9" s="14">
        <v>13832</v>
      </c>
      <c r="G9" s="14">
        <v>26190</v>
      </c>
      <c r="H9" s="14">
        <v>32579</v>
      </c>
      <c r="I9" s="14">
        <v>15987</v>
      </c>
      <c r="J9" s="14">
        <v>20321</v>
      </c>
      <c r="K9" s="14">
        <v>16938</v>
      </c>
      <c r="L9" s="14">
        <v>12387</v>
      </c>
      <c r="M9" s="14">
        <v>7318</v>
      </c>
      <c r="N9" s="12">
        <f aca="true" t="shared" si="2" ref="N9:N19">SUM(B9:M9)</f>
        <v>221888</v>
      </c>
    </row>
    <row r="10" spans="1:14" ht="18.75" customHeight="1">
      <c r="A10" s="15" t="s">
        <v>8</v>
      </c>
      <c r="B10" s="14">
        <f>+B9-B11</f>
        <v>27796</v>
      </c>
      <c r="C10" s="14">
        <f>+C9-C11</f>
        <v>27303</v>
      </c>
      <c r="D10" s="14">
        <f>+D9-D11</f>
        <v>16906</v>
      </c>
      <c r="E10" s="14">
        <f>+E9-E11</f>
        <v>4331</v>
      </c>
      <c r="F10" s="14">
        <f aca="true" t="shared" si="3" ref="F10:M10">+F9-F11</f>
        <v>13832</v>
      </c>
      <c r="G10" s="14">
        <f t="shared" si="3"/>
        <v>26190</v>
      </c>
      <c r="H10" s="14">
        <f t="shared" si="3"/>
        <v>32579</v>
      </c>
      <c r="I10" s="14">
        <f t="shared" si="3"/>
        <v>15987</v>
      </c>
      <c r="J10" s="14">
        <f t="shared" si="3"/>
        <v>20321</v>
      </c>
      <c r="K10" s="14">
        <f t="shared" si="3"/>
        <v>16938</v>
      </c>
      <c r="L10" s="14">
        <f t="shared" si="3"/>
        <v>12387</v>
      </c>
      <c r="M10" s="14">
        <f t="shared" si="3"/>
        <v>7318</v>
      </c>
      <c r="N10" s="12">
        <f t="shared" si="2"/>
        <v>221888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215666</v>
      </c>
      <c r="C12" s="14">
        <f>C13+C14+C15</f>
        <v>160347</v>
      </c>
      <c r="D12" s="14">
        <f>D13+D14+D15</f>
        <v>187890</v>
      </c>
      <c r="E12" s="14">
        <f>E13+E14+E15</f>
        <v>38445</v>
      </c>
      <c r="F12" s="14">
        <f aca="true" t="shared" si="4" ref="F12:M12">F13+F14+F15</f>
        <v>135687</v>
      </c>
      <c r="G12" s="14">
        <f t="shared" si="4"/>
        <v>232317</v>
      </c>
      <c r="H12" s="14">
        <f t="shared" si="4"/>
        <v>194222</v>
      </c>
      <c r="I12" s="14">
        <f t="shared" si="4"/>
        <v>197716</v>
      </c>
      <c r="J12" s="14">
        <f t="shared" si="4"/>
        <v>134261</v>
      </c>
      <c r="K12" s="14">
        <f t="shared" si="4"/>
        <v>156523</v>
      </c>
      <c r="L12" s="14">
        <f t="shared" si="4"/>
        <v>70555</v>
      </c>
      <c r="M12" s="14">
        <f t="shared" si="4"/>
        <v>43789</v>
      </c>
      <c r="N12" s="12">
        <f t="shared" si="2"/>
        <v>1767418</v>
      </c>
    </row>
    <row r="13" spans="1:14" ht="18.75" customHeight="1">
      <c r="A13" s="15" t="s">
        <v>10</v>
      </c>
      <c r="B13" s="14">
        <v>108066</v>
      </c>
      <c r="C13" s="14">
        <v>82640</v>
      </c>
      <c r="D13" s="14">
        <v>92175</v>
      </c>
      <c r="E13" s="14">
        <v>19547</v>
      </c>
      <c r="F13" s="14">
        <v>68419</v>
      </c>
      <c r="G13" s="14">
        <v>118950</v>
      </c>
      <c r="H13" s="14">
        <v>102475</v>
      </c>
      <c r="I13" s="14">
        <v>102585</v>
      </c>
      <c r="J13" s="14">
        <v>67982</v>
      </c>
      <c r="K13" s="14">
        <v>79513</v>
      </c>
      <c r="L13" s="14">
        <v>35466</v>
      </c>
      <c r="M13" s="14">
        <v>21494</v>
      </c>
      <c r="N13" s="12">
        <f t="shared" si="2"/>
        <v>899312</v>
      </c>
    </row>
    <row r="14" spans="1:14" ht="18.75" customHeight="1">
      <c r="A14" s="15" t="s">
        <v>11</v>
      </c>
      <c r="B14" s="14">
        <v>102816</v>
      </c>
      <c r="C14" s="14">
        <v>73768</v>
      </c>
      <c r="D14" s="14">
        <v>92856</v>
      </c>
      <c r="E14" s="14">
        <v>18002</v>
      </c>
      <c r="F14" s="14">
        <v>64086</v>
      </c>
      <c r="G14" s="14">
        <v>108050</v>
      </c>
      <c r="H14" s="14">
        <v>87540</v>
      </c>
      <c r="I14" s="14">
        <v>91446</v>
      </c>
      <c r="J14" s="14">
        <v>63236</v>
      </c>
      <c r="K14" s="14">
        <v>73735</v>
      </c>
      <c r="L14" s="14">
        <v>33847</v>
      </c>
      <c r="M14" s="14">
        <v>21609</v>
      </c>
      <c r="N14" s="12">
        <f t="shared" si="2"/>
        <v>830991</v>
      </c>
    </row>
    <row r="15" spans="1:14" ht="18.75" customHeight="1">
      <c r="A15" s="15" t="s">
        <v>12</v>
      </c>
      <c r="B15" s="14">
        <v>4784</v>
      </c>
      <c r="C15" s="14">
        <v>3939</v>
      </c>
      <c r="D15" s="14">
        <v>2859</v>
      </c>
      <c r="E15" s="14">
        <v>896</v>
      </c>
      <c r="F15" s="14">
        <v>3182</v>
      </c>
      <c r="G15" s="14">
        <v>5317</v>
      </c>
      <c r="H15" s="14">
        <v>4207</v>
      </c>
      <c r="I15" s="14">
        <v>3685</v>
      </c>
      <c r="J15" s="14">
        <v>3043</v>
      </c>
      <c r="K15" s="14">
        <v>3275</v>
      </c>
      <c r="L15" s="14">
        <v>1242</v>
      </c>
      <c r="M15" s="14">
        <v>686</v>
      </c>
      <c r="N15" s="12">
        <f t="shared" si="2"/>
        <v>37115</v>
      </c>
    </row>
    <row r="16" spans="1:14" ht="18.75" customHeight="1">
      <c r="A16" s="16" t="s">
        <v>33</v>
      </c>
      <c r="B16" s="14">
        <f>B17+B18+B19</f>
        <v>4388</v>
      </c>
      <c r="C16" s="14">
        <f>C17+C18+C19</f>
        <v>3618</v>
      </c>
      <c r="D16" s="14">
        <f>D17+D18+D19</f>
        <v>2700</v>
      </c>
      <c r="E16" s="14">
        <f>E17+E18+E19</f>
        <v>679</v>
      </c>
      <c r="F16" s="14">
        <f aca="true" t="shared" si="5" ref="F16:M16">F17+F18+F19</f>
        <v>2563</v>
      </c>
      <c r="G16" s="14">
        <f t="shared" si="5"/>
        <v>5077</v>
      </c>
      <c r="H16" s="14">
        <f t="shared" si="5"/>
        <v>3876</v>
      </c>
      <c r="I16" s="14">
        <f t="shared" si="5"/>
        <v>3299</v>
      </c>
      <c r="J16" s="14">
        <f t="shared" si="5"/>
        <v>2546</v>
      </c>
      <c r="K16" s="14">
        <f t="shared" si="5"/>
        <v>3156</v>
      </c>
      <c r="L16" s="14">
        <f t="shared" si="5"/>
        <v>1184</v>
      </c>
      <c r="M16" s="14">
        <f t="shared" si="5"/>
        <v>618</v>
      </c>
      <c r="N16" s="12">
        <f t="shared" si="2"/>
        <v>33704</v>
      </c>
    </row>
    <row r="17" spans="1:14" ht="18.75" customHeight="1">
      <c r="A17" s="15" t="s">
        <v>30</v>
      </c>
      <c r="B17" s="14">
        <v>3997</v>
      </c>
      <c r="C17" s="14">
        <v>3313</v>
      </c>
      <c r="D17" s="14">
        <v>2452</v>
      </c>
      <c r="E17" s="14">
        <v>622</v>
      </c>
      <c r="F17" s="14">
        <v>2369</v>
      </c>
      <c r="G17" s="14">
        <v>4657</v>
      </c>
      <c r="H17" s="14">
        <v>3552</v>
      </c>
      <c r="I17" s="14">
        <v>3070</v>
      </c>
      <c r="J17" s="14">
        <v>2340</v>
      </c>
      <c r="K17" s="14">
        <v>2905</v>
      </c>
      <c r="L17" s="14">
        <v>1067</v>
      </c>
      <c r="M17" s="14">
        <v>548</v>
      </c>
      <c r="N17" s="12">
        <f t="shared" si="2"/>
        <v>30892</v>
      </c>
    </row>
    <row r="18" spans="1:14" ht="18.75" customHeight="1">
      <c r="A18" s="15" t="s">
        <v>31</v>
      </c>
      <c r="B18" s="14">
        <v>370</v>
      </c>
      <c r="C18" s="14">
        <v>287</v>
      </c>
      <c r="D18" s="14">
        <v>232</v>
      </c>
      <c r="E18" s="14">
        <v>53</v>
      </c>
      <c r="F18" s="14">
        <v>173</v>
      </c>
      <c r="G18" s="14">
        <v>393</v>
      </c>
      <c r="H18" s="14">
        <v>298</v>
      </c>
      <c r="I18" s="14">
        <v>216</v>
      </c>
      <c r="J18" s="14">
        <v>188</v>
      </c>
      <c r="K18" s="14">
        <v>239</v>
      </c>
      <c r="L18" s="14">
        <v>109</v>
      </c>
      <c r="M18" s="14">
        <v>63</v>
      </c>
      <c r="N18" s="12">
        <f t="shared" si="2"/>
        <v>2621</v>
      </c>
    </row>
    <row r="19" spans="1:14" ht="18.75" customHeight="1">
      <c r="A19" s="15" t="s">
        <v>32</v>
      </c>
      <c r="B19" s="14">
        <v>21</v>
      </c>
      <c r="C19" s="14">
        <v>18</v>
      </c>
      <c r="D19" s="14">
        <v>16</v>
      </c>
      <c r="E19" s="14">
        <v>4</v>
      </c>
      <c r="F19" s="14">
        <v>21</v>
      </c>
      <c r="G19" s="14">
        <v>27</v>
      </c>
      <c r="H19" s="14">
        <v>26</v>
      </c>
      <c r="I19" s="14">
        <v>13</v>
      </c>
      <c r="J19" s="14">
        <v>18</v>
      </c>
      <c r="K19" s="14">
        <v>12</v>
      </c>
      <c r="L19" s="14">
        <v>8</v>
      </c>
      <c r="M19" s="14">
        <v>7</v>
      </c>
      <c r="N19" s="12">
        <f t="shared" si="2"/>
        <v>191</v>
      </c>
    </row>
    <row r="20" spans="1:14" ht="18.75" customHeight="1">
      <c r="A20" s="17" t="s">
        <v>13</v>
      </c>
      <c r="B20" s="18">
        <f>B21+B22+B23</f>
        <v>149196</v>
      </c>
      <c r="C20" s="18">
        <f>C21+C22+C23</f>
        <v>93705</v>
      </c>
      <c r="D20" s="18">
        <f>D21+D22+D23</f>
        <v>83270</v>
      </c>
      <c r="E20" s="18">
        <f>E21+E22+E23</f>
        <v>18256</v>
      </c>
      <c r="F20" s="18">
        <f aca="true" t="shared" si="6" ref="F20:M20">F21+F22+F23</f>
        <v>68740</v>
      </c>
      <c r="G20" s="18">
        <f t="shared" si="6"/>
        <v>117525</v>
      </c>
      <c r="H20" s="18">
        <f t="shared" si="6"/>
        <v>123767</v>
      </c>
      <c r="I20" s="18">
        <f t="shared" si="6"/>
        <v>125222</v>
      </c>
      <c r="J20" s="18">
        <f t="shared" si="6"/>
        <v>79215</v>
      </c>
      <c r="K20" s="18">
        <f t="shared" si="6"/>
        <v>125658</v>
      </c>
      <c r="L20" s="18">
        <f t="shared" si="6"/>
        <v>47062</v>
      </c>
      <c r="M20" s="18">
        <f t="shared" si="6"/>
        <v>26474</v>
      </c>
      <c r="N20" s="12">
        <f aca="true" t="shared" si="7" ref="N20:N26">SUM(B20:M20)</f>
        <v>1058090</v>
      </c>
    </row>
    <row r="21" spans="1:14" ht="18.75" customHeight="1">
      <c r="A21" s="13" t="s">
        <v>14</v>
      </c>
      <c r="B21" s="14">
        <v>82227</v>
      </c>
      <c r="C21" s="14">
        <v>54964</v>
      </c>
      <c r="D21" s="14">
        <v>47885</v>
      </c>
      <c r="E21" s="14">
        <v>10732</v>
      </c>
      <c r="F21" s="14">
        <v>40167</v>
      </c>
      <c r="G21" s="14">
        <v>71207</v>
      </c>
      <c r="H21" s="14">
        <v>73764</v>
      </c>
      <c r="I21" s="14">
        <v>72773</v>
      </c>
      <c r="J21" s="14">
        <v>45556</v>
      </c>
      <c r="K21" s="14">
        <v>69492</v>
      </c>
      <c r="L21" s="14">
        <v>26158</v>
      </c>
      <c r="M21" s="14">
        <v>14303</v>
      </c>
      <c r="N21" s="12">
        <f t="shared" si="7"/>
        <v>609228</v>
      </c>
    </row>
    <row r="22" spans="1:14" ht="18.75" customHeight="1">
      <c r="A22" s="13" t="s">
        <v>15</v>
      </c>
      <c r="B22" s="14">
        <v>64008</v>
      </c>
      <c r="C22" s="14">
        <v>36708</v>
      </c>
      <c r="D22" s="14">
        <v>34041</v>
      </c>
      <c r="E22" s="14">
        <v>7134</v>
      </c>
      <c r="F22" s="14">
        <v>27097</v>
      </c>
      <c r="G22" s="14">
        <v>43892</v>
      </c>
      <c r="H22" s="14">
        <v>47763</v>
      </c>
      <c r="I22" s="14">
        <v>50207</v>
      </c>
      <c r="J22" s="14">
        <v>32156</v>
      </c>
      <c r="K22" s="14">
        <v>53967</v>
      </c>
      <c r="L22" s="14">
        <v>20173</v>
      </c>
      <c r="M22" s="14">
        <v>11789</v>
      </c>
      <c r="N22" s="12">
        <f t="shared" si="7"/>
        <v>428935</v>
      </c>
    </row>
    <row r="23" spans="1:14" ht="18.75" customHeight="1">
      <c r="A23" s="13" t="s">
        <v>16</v>
      </c>
      <c r="B23" s="14">
        <v>2961</v>
      </c>
      <c r="C23" s="14">
        <v>2033</v>
      </c>
      <c r="D23" s="14">
        <v>1344</v>
      </c>
      <c r="E23" s="14">
        <v>390</v>
      </c>
      <c r="F23" s="14">
        <v>1476</v>
      </c>
      <c r="G23" s="14">
        <v>2426</v>
      </c>
      <c r="H23" s="14">
        <v>2240</v>
      </c>
      <c r="I23" s="14">
        <v>2242</v>
      </c>
      <c r="J23" s="14">
        <v>1503</v>
      </c>
      <c r="K23" s="14">
        <v>2199</v>
      </c>
      <c r="L23" s="14">
        <v>731</v>
      </c>
      <c r="M23" s="14">
        <v>382</v>
      </c>
      <c r="N23" s="12">
        <f t="shared" si="7"/>
        <v>19927</v>
      </c>
    </row>
    <row r="24" spans="1:14" ht="18.75" customHeight="1">
      <c r="A24" s="17" t="s">
        <v>17</v>
      </c>
      <c r="B24" s="14">
        <f>B25+B26</f>
        <v>54596</v>
      </c>
      <c r="C24" s="14">
        <f>C25+C26</f>
        <v>45779</v>
      </c>
      <c r="D24" s="14">
        <f>D25+D26</f>
        <v>42820</v>
      </c>
      <c r="E24" s="14">
        <f>E25+E26</f>
        <v>11259</v>
      </c>
      <c r="F24" s="14">
        <f aca="true" t="shared" si="8" ref="F24:M24">F25+F26</f>
        <v>40898</v>
      </c>
      <c r="G24" s="14">
        <f t="shared" si="8"/>
        <v>64636</v>
      </c>
      <c r="H24" s="14">
        <f t="shared" si="8"/>
        <v>55527</v>
      </c>
      <c r="I24" s="14">
        <f t="shared" si="8"/>
        <v>40202</v>
      </c>
      <c r="J24" s="14">
        <f t="shared" si="8"/>
        <v>33161</v>
      </c>
      <c r="K24" s="14">
        <f t="shared" si="8"/>
        <v>32533</v>
      </c>
      <c r="L24" s="14">
        <f t="shared" si="8"/>
        <v>10975</v>
      </c>
      <c r="M24" s="14">
        <f t="shared" si="8"/>
        <v>5031</v>
      </c>
      <c r="N24" s="12">
        <f t="shared" si="7"/>
        <v>437417</v>
      </c>
    </row>
    <row r="25" spans="1:14" ht="18.75" customHeight="1">
      <c r="A25" s="13" t="s">
        <v>18</v>
      </c>
      <c r="B25" s="14">
        <v>34941</v>
      </c>
      <c r="C25" s="14">
        <v>29299</v>
      </c>
      <c r="D25" s="14">
        <v>27405</v>
      </c>
      <c r="E25" s="14">
        <v>7206</v>
      </c>
      <c r="F25" s="14">
        <v>26175</v>
      </c>
      <c r="G25" s="14">
        <v>41367</v>
      </c>
      <c r="H25" s="14">
        <v>35537</v>
      </c>
      <c r="I25" s="14">
        <v>25729</v>
      </c>
      <c r="J25" s="14">
        <v>21223</v>
      </c>
      <c r="K25" s="14">
        <v>20821</v>
      </c>
      <c r="L25" s="14">
        <v>7024</v>
      </c>
      <c r="M25" s="14">
        <v>3220</v>
      </c>
      <c r="N25" s="12">
        <f t="shared" si="7"/>
        <v>279947</v>
      </c>
    </row>
    <row r="26" spans="1:14" ht="18.75" customHeight="1">
      <c r="A26" s="13" t="s">
        <v>19</v>
      </c>
      <c r="B26" s="14">
        <v>19655</v>
      </c>
      <c r="C26" s="14">
        <v>16480</v>
      </c>
      <c r="D26" s="14">
        <v>15415</v>
      </c>
      <c r="E26" s="14">
        <v>4053</v>
      </c>
      <c r="F26" s="14">
        <v>14723</v>
      </c>
      <c r="G26" s="14">
        <v>23269</v>
      </c>
      <c r="H26" s="14">
        <v>19990</v>
      </c>
      <c r="I26" s="14">
        <v>14473</v>
      </c>
      <c r="J26" s="14">
        <v>11938</v>
      </c>
      <c r="K26" s="14">
        <v>11712</v>
      </c>
      <c r="L26" s="14">
        <v>3951</v>
      </c>
      <c r="M26" s="14">
        <v>1811</v>
      </c>
      <c r="N26" s="12">
        <f t="shared" si="7"/>
        <v>157470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66</v>
      </c>
      <c r="B32" s="23">
        <f>(((+B$8+B$20)*B$29)+(B$24*B$30))/B$7</f>
        <v>1</v>
      </c>
      <c r="C32" s="23">
        <f aca="true" t="shared" si="9" ref="C32:M32">(((+C$8+C$20)*C$29)+(C$24*C$30))/C$7</f>
        <v>0.995916939277767</v>
      </c>
      <c r="D32" s="23">
        <f t="shared" si="9"/>
        <v>1</v>
      </c>
      <c r="E32" s="23">
        <f t="shared" si="9"/>
        <v>0.9914982746334111</v>
      </c>
      <c r="F32" s="23">
        <f t="shared" si="9"/>
        <v>0.9977497661623109</v>
      </c>
      <c r="G32" s="23">
        <f t="shared" si="9"/>
        <v>1</v>
      </c>
      <c r="H32" s="23">
        <f t="shared" si="9"/>
        <v>0.9962076439553041</v>
      </c>
      <c r="I32" s="23">
        <f t="shared" si="9"/>
        <v>0.9984021211946887</v>
      </c>
      <c r="J32" s="23">
        <f t="shared" si="9"/>
        <v>1</v>
      </c>
      <c r="K32" s="23">
        <f t="shared" si="9"/>
        <v>0.9992906653962869</v>
      </c>
      <c r="L32" s="23">
        <f t="shared" si="9"/>
        <v>0.9996371594578055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1.675132291865204</v>
      </c>
      <c r="D35" s="26">
        <f>D32*D34</f>
        <v>1.5792</v>
      </c>
      <c r="E35" s="26">
        <f>E32*E34</f>
        <v>1.939965524147732</v>
      </c>
      <c r="F35" s="26">
        <f aca="true" t="shared" si="10" ref="F35:M35">F32*F34</f>
        <v>1.8135099749766164</v>
      </c>
      <c r="G35" s="26">
        <f t="shared" si="10"/>
        <v>1.4483</v>
      </c>
      <c r="H35" s="26">
        <f t="shared" si="10"/>
        <v>1.6766174647767769</v>
      </c>
      <c r="I35" s="26">
        <f t="shared" si="10"/>
        <v>1.6392764427895594</v>
      </c>
      <c r="J35" s="26">
        <f t="shared" si="10"/>
        <v>1.8492</v>
      </c>
      <c r="K35" s="26">
        <f t="shared" si="10"/>
        <v>1.7666459673540955</v>
      </c>
      <c r="L35" s="26">
        <f t="shared" si="10"/>
        <v>2.0990381074295</v>
      </c>
      <c r="M35" s="26">
        <f t="shared" si="10"/>
        <v>2.089</v>
      </c>
      <c r="N35" s="27"/>
    </row>
    <row r="36" spans="1:14" ht="15" customHeight="1">
      <c r="A36" s="61" t="s">
        <v>67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2">
        <v>-0.0001544</v>
      </c>
      <c r="H36" s="62">
        <v>-0.0002319188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4"/>
    </row>
    <row r="37" spans="1:14" ht="15" customHeight="1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ht="15" customHeight="1">
      <c r="A38" s="65" t="s">
        <v>73</v>
      </c>
      <c r="B38" s="64">
        <f aca="true" t="shared" si="11" ref="B38:M38">B39*B40</f>
        <v>0</v>
      </c>
      <c r="C38" s="64">
        <f t="shared" si="11"/>
        <v>0</v>
      </c>
      <c r="D38" s="64">
        <f t="shared" si="11"/>
        <v>0</v>
      </c>
      <c r="E38" s="64">
        <f t="shared" si="11"/>
        <v>0</v>
      </c>
      <c r="F38" s="64">
        <f t="shared" si="11"/>
        <v>0</v>
      </c>
      <c r="G38" s="64">
        <f t="shared" si="11"/>
        <v>85.60000000000001</v>
      </c>
      <c r="H38" s="64">
        <f t="shared" si="11"/>
        <v>128.4</v>
      </c>
      <c r="I38" s="64">
        <f t="shared" si="11"/>
        <v>0</v>
      </c>
      <c r="J38" s="64">
        <f t="shared" si="11"/>
        <v>0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64"/>
    </row>
    <row r="39" spans="1:14" ht="15" customHeight="1">
      <c r="A39" s="61" t="s">
        <v>71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20</v>
      </c>
      <c r="H39" s="63">
        <v>30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/>
    </row>
    <row r="40" spans="1:14" ht="15" customHeight="1">
      <c r="A40" s="61" t="s">
        <v>72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4"/>
    </row>
    <row r="41" spans="1:14" ht="15" customHeight="1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ht="18.75" customHeight="1">
      <c r="A42" s="65" t="s">
        <v>68</v>
      </c>
      <c r="B42" s="66">
        <f>B43+B44+B45</f>
        <v>786218.3936</v>
      </c>
      <c r="C42" s="66">
        <f aca="true" t="shared" si="12" ref="C42:N42">C43+C44+C45</f>
        <v>554053.355799</v>
      </c>
      <c r="D42" s="66">
        <f t="shared" si="12"/>
        <v>526799.0112</v>
      </c>
      <c r="E42" s="66">
        <f t="shared" si="12"/>
        <v>141559.28429706002</v>
      </c>
      <c r="F42" s="66">
        <f>F43+F44+F45</f>
        <v>474631.83065088006</v>
      </c>
      <c r="G42" s="66">
        <f>G43+G44+G45</f>
        <v>645589.260472</v>
      </c>
      <c r="H42" s="66">
        <f t="shared" si="12"/>
        <v>687397.8586696453</v>
      </c>
      <c r="I42" s="66">
        <f t="shared" si="12"/>
        <v>626901.93291024</v>
      </c>
      <c r="J42" s="66">
        <f t="shared" si="12"/>
        <v>498366.7968</v>
      </c>
      <c r="K42" s="66">
        <f t="shared" si="12"/>
        <v>591487.20303789</v>
      </c>
      <c r="L42" s="66">
        <f t="shared" si="12"/>
        <v>298405.5544665</v>
      </c>
      <c r="M42" s="66">
        <f t="shared" si="12"/>
        <v>173867.47</v>
      </c>
      <c r="N42" s="66">
        <f t="shared" si="12"/>
        <v>6005277.951903215</v>
      </c>
    </row>
    <row r="43" spans="1:14" ht="15" customHeight="1">
      <c r="A43" s="67" t="s">
        <v>69</v>
      </c>
      <c r="B43" s="64">
        <f aca="true" t="shared" si="13" ref="B43:H43">B35*B7</f>
        <v>786218.3936</v>
      </c>
      <c r="C43" s="64">
        <f t="shared" si="13"/>
        <v>554053.355799</v>
      </c>
      <c r="D43" s="64">
        <f t="shared" si="13"/>
        <v>526799.0112</v>
      </c>
      <c r="E43" s="64">
        <f t="shared" si="13"/>
        <v>141559.28429706002</v>
      </c>
      <c r="F43" s="64">
        <f t="shared" si="13"/>
        <v>474631.83065088006</v>
      </c>
      <c r="G43" s="64">
        <f t="shared" si="13"/>
        <v>645572.4835</v>
      </c>
      <c r="H43" s="64">
        <f t="shared" si="13"/>
        <v>687364.538652</v>
      </c>
      <c r="I43" s="64">
        <f>I35*I7</f>
        <v>626901.93291024</v>
      </c>
      <c r="J43" s="64">
        <f>J35*J7</f>
        <v>498366.7968</v>
      </c>
      <c r="K43" s="64">
        <f>K35*K7</f>
        <v>591487.20303789</v>
      </c>
      <c r="L43" s="64">
        <f>L35*L7</f>
        <v>298405.5544665</v>
      </c>
      <c r="M43" s="64">
        <f>M35*M7</f>
        <v>173867.47</v>
      </c>
      <c r="N43" s="66">
        <f>SUM(B43:M43)</f>
        <v>6005227.854913569</v>
      </c>
    </row>
    <row r="44" spans="1:14" ht="15" customHeight="1">
      <c r="A44" s="67" t="s">
        <v>70</v>
      </c>
      <c r="B44" s="64">
        <f aca="true" t="shared" si="14" ref="B44:M44">B36*B7</f>
        <v>0</v>
      </c>
      <c r="C44" s="64">
        <f t="shared" si="14"/>
        <v>0</v>
      </c>
      <c r="D44" s="64">
        <f t="shared" si="14"/>
        <v>0</v>
      </c>
      <c r="E44" s="64">
        <f t="shared" si="14"/>
        <v>0</v>
      </c>
      <c r="F44" s="64">
        <f t="shared" si="14"/>
        <v>0</v>
      </c>
      <c r="G44" s="64">
        <f t="shared" si="14"/>
        <v>-68.82302800000001</v>
      </c>
      <c r="H44" s="64">
        <f t="shared" si="14"/>
        <v>-95.07998235480001</v>
      </c>
      <c r="I44" s="64">
        <f t="shared" si="14"/>
        <v>0</v>
      </c>
      <c r="J44" s="64">
        <f t="shared" si="14"/>
        <v>0</v>
      </c>
      <c r="K44" s="64">
        <f t="shared" si="14"/>
        <v>0</v>
      </c>
      <c r="L44" s="64">
        <f t="shared" si="14"/>
        <v>0</v>
      </c>
      <c r="M44" s="64">
        <f t="shared" si="14"/>
        <v>0</v>
      </c>
      <c r="N44" s="66">
        <f>SUM(B44:M44)</f>
        <v>-163.90301035480002</v>
      </c>
    </row>
    <row r="45" spans="1:14" ht="15" customHeight="1">
      <c r="A45" s="67" t="s">
        <v>74</v>
      </c>
      <c r="B45" s="64">
        <f aca="true" t="shared" si="15" ref="B45:M45">B38</f>
        <v>0</v>
      </c>
      <c r="C45" s="64">
        <f t="shared" si="15"/>
        <v>0</v>
      </c>
      <c r="D45" s="64">
        <f t="shared" si="15"/>
        <v>0</v>
      </c>
      <c r="E45" s="64">
        <f t="shared" si="15"/>
        <v>0</v>
      </c>
      <c r="F45" s="64">
        <f t="shared" si="15"/>
        <v>0</v>
      </c>
      <c r="G45" s="64">
        <f t="shared" si="15"/>
        <v>85.60000000000001</v>
      </c>
      <c r="H45" s="64">
        <f t="shared" si="15"/>
        <v>128.4</v>
      </c>
      <c r="I45" s="64">
        <f t="shared" si="15"/>
        <v>0</v>
      </c>
      <c r="J45" s="64">
        <f t="shared" si="15"/>
        <v>0</v>
      </c>
      <c r="K45" s="64">
        <f t="shared" si="15"/>
        <v>0</v>
      </c>
      <c r="L45" s="64">
        <f t="shared" si="15"/>
        <v>0</v>
      </c>
      <c r="M45" s="64">
        <f t="shared" si="15"/>
        <v>0</v>
      </c>
      <c r="N45" s="66">
        <f>SUM(B45:M45)</f>
        <v>214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75</v>
      </c>
      <c r="B47" s="28">
        <f aca="true" t="shared" si="16" ref="B47:N47">+B48+B51+B58</f>
        <v>-98286</v>
      </c>
      <c r="C47" s="28">
        <f t="shared" si="16"/>
        <v>-96560.5</v>
      </c>
      <c r="D47" s="28">
        <f t="shared" si="16"/>
        <v>-59671</v>
      </c>
      <c r="E47" s="28">
        <f t="shared" si="16"/>
        <v>-16158.5</v>
      </c>
      <c r="F47" s="28">
        <f t="shared" si="16"/>
        <v>-48912</v>
      </c>
      <c r="G47" s="28">
        <f t="shared" si="16"/>
        <v>-91665</v>
      </c>
      <c r="H47" s="28">
        <f t="shared" si="16"/>
        <v>-115026.5</v>
      </c>
      <c r="I47" s="28">
        <f t="shared" si="16"/>
        <v>-55954.5</v>
      </c>
      <c r="J47" s="28">
        <f t="shared" si="16"/>
        <v>-72123.5</v>
      </c>
      <c r="K47" s="28">
        <f t="shared" si="16"/>
        <v>-59283</v>
      </c>
      <c r="L47" s="28">
        <f t="shared" si="16"/>
        <v>-43854.5</v>
      </c>
      <c r="M47" s="28">
        <f t="shared" si="16"/>
        <v>-26113</v>
      </c>
      <c r="N47" s="28">
        <f t="shared" si="16"/>
        <v>-783608</v>
      </c>
      <c r="P47" s="40"/>
    </row>
    <row r="48" spans="1:16" ht="18.75" customHeight="1">
      <c r="A48" s="17" t="s">
        <v>76</v>
      </c>
      <c r="B48" s="29">
        <f>B49+B50</f>
        <v>-97286</v>
      </c>
      <c r="C48" s="29">
        <f>C49+C50</f>
        <v>-95560.5</v>
      </c>
      <c r="D48" s="29">
        <f>D49+D50</f>
        <v>-59171</v>
      </c>
      <c r="E48" s="29">
        <f>E49+E50</f>
        <v>-15158.5</v>
      </c>
      <c r="F48" s="29">
        <f aca="true" t="shared" si="17" ref="F48:M48">F49+F50</f>
        <v>-48412</v>
      </c>
      <c r="G48" s="29">
        <f t="shared" si="17"/>
        <v>-91665</v>
      </c>
      <c r="H48" s="29">
        <f t="shared" si="17"/>
        <v>-114026.5</v>
      </c>
      <c r="I48" s="29">
        <f t="shared" si="17"/>
        <v>-55954.5</v>
      </c>
      <c r="J48" s="29">
        <f t="shared" si="17"/>
        <v>-71123.5</v>
      </c>
      <c r="K48" s="29">
        <f t="shared" si="17"/>
        <v>-59283</v>
      </c>
      <c r="L48" s="29">
        <f t="shared" si="17"/>
        <v>-43354.5</v>
      </c>
      <c r="M48" s="29">
        <f t="shared" si="17"/>
        <v>-25613</v>
      </c>
      <c r="N48" s="28">
        <f aca="true" t="shared" si="18" ref="N48:N58">SUM(B48:M48)</f>
        <v>-776608</v>
      </c>
      <c r="P48" s="40"/>
    </row>
    <row r="49" spans="1:16" ht="18.75" customHeight="1">
      <c r="A49" s="13" t="s">
        <v>77</v>
      </c>
      <c r="B49" s="20">
        <f>ROUND(-B9*$D$3,2)</f>
        <v>-97286</v>
      </c>
      <c r="C49" s="20">
        <f>ROUND(-C9*$D$3,2)</f>
        <v>-95560.5</v>
      </c>
      <c r="D49" s="20">
        <f>ROUND(-D9*$D$3,2)</f>
        <v>-59171</v>
      </c>
      <c r="E49" s="20">
        <f>ROUND(-E9*$D$3,2)</f>
        <v>-15158.5</v>
      </c>
      <c r="F49" s="20">
        <f aca="true" t="shared" si="19" ref="F49:M49">ROUND(-F9*$D$3,2)</f>
        <v>-48412</v>
      </c>
      <c r="G49" s="20">
        <f t="shared" si="19"/>
        <v>-91665</v>
      </c>
      <c r="H49" s="20">
        <f t="shared" si="19"/>
        <v>-114026.5</v>
      </c>
      <c r="I49" s="20">
        <f t="shared" si="19"/>
        <v>-55954.5</v>
      </c>
      <c r="J49" s="20">
        <f t="shared" si="19"/>
        <v>-71123.5</v>
      </c>
      <c r="K49" s="20">
        <f t="shared" si="19"/>
        <v>-59283</v>
      </c>
      <c r="L49" s="20">
        <f t="shared" si="19"/>
        <v>-43354.5</v>
      </c>
      <c r="M49" s="20">
        <f t="shared" si="19"/>
        <v>-25613</v>
      </c>
      <c r="N49" s="54">
        <f t="shared" si="18"/>
        <v>-776608</v>
      </c>
      <c r="P49" s="40"/>
    </row>
    <row r="50" spans="1:16" ht="18.75" customHeight="1">
      <c r="A50" s="13" t="s">
        <v>78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79</v>
      </c>
      <c r="B51" s="29">
        <f>SUM(B52:B56)</f>
        <v>-1000</v>
      </c>
      <c r="C51" s="29">
        <f>SUM(C52:C56)</f>
        <v>-1000</v>
      </c>
      <c r="D51" s="29">
        <f>SUM(D52:D56)</f>
        <v>-500</v>
      </c>
      <c r="E51" s="29">
        <f>SUM(E52:E56)</f>
        <v>-1000</v>
      </c>
      <c r="F51" s="29">
        <f aca="true" t="shared" si="21" ref="F51:M51">SUM(F52:F56)</f>
        <v>-500</v>
      </c>
      <c r="G51" s="29">
        <f t="shared" si="21"/>
        <v>0</v>
      </c>
      <c r="H51" s="29">
        <f t="shared" si="21"/>
        <v>-1000</v>
      </c>
      <c r="I51" s="29">
        <f t="shared" si="21"/>
        <v>0</v>
      </c>
      <c r="J51" s="29">
        <f t="shared" si="21"/>
        <v>-1000</v>
      </c>
      <c r="K51" s="29">
        <f t="shared" si="21"/>
        <v>0</v>
      </c>
      <c r="L51" s="29">
        <f t="shared" si="21"/>
        <v>-500</v>
      </c>
      <c r="M51" s="29">
        <f t="shared" si="21"/>
        <v>-500</v>
      </c>
      <c r="N51" s="29">
        <f>SUM(N52:N56)</f>
        <v>-7000</v>
      </c>
      <c r="P51" s="47"/>
    </row>
    <row r="52" spans="1:14" ht="18.75" customHeight="1">
      <c r="A52" s="13" t="s">
        <v>80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81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82</v>
      </c>
      <c r="B54" s="27">
        <v>-1000</v>
      </c>
      <c r="C54" s="27">
        <v>-1000</v>
      </c>
      <c r="D54" s="27">
        <v>-500</v>
      </c>
      <c r="E54" s="27">
        <v>-1000</v>
      </c>
      <c r="F54" s="27">
        <v>-500</v>
      </c>
      <c r="G54" s="27">
        <v>0</v>
      </c>
      <c r="H54" s="27">
        <v>-1000</v>
      </c>
      <c r="I54" s="27">
        <v>0</v>
      </c>
      <c r="J54" s="27">
        <v>-1000</v>
      </c>
      <c r="K54" s="27">
        <v>0</v>
      </c>
      <c r="L54" s="27">
        <v>-500</v>
      </c>
      <c r="M54" s="27">
        <v>-500</v>
      </c>
      <c r="N54" s="27">
        <f t="shared" si="18"/>
        <v>-7000</v>
      </c>
    </row>
    <row r="55" spans="1:14" ht="18.75" customHeight="1">
      <c r="A55" s="13" t="s">
        <v>83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84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85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86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87</v>
      </c>
      <c r="B60" s="32">
        <f aca="true" t="shared" si="22" ref="B60:M60">+B42+B47</f>
        <v>687932.3936</v>
      </c>
      <c r="C60" s="32">
        <f t="shared" si="22"/>
        <v>457492.855799</v>
      </c>
      <c r="D60" s="32">
        <f t="shared" si="22"/>
        <v>467128.01119999995</v>
      </c>
      <c r="E60" s="32">
        <f t="shared" si="22"/>
        <v>125400.78429706002</v>
      </c>
      <c r="F60" s="32">
        <f t="shared" si="22"/>
        <v>425719.83065088006</v>
      </c>
      <c r="G60" s="32">
        <f t="shared" si="22"/>
        <v>553924.260472</v>
      </c>
      <c r="H60" s="32">
        <f t="shared" si="22"/>
        <v>572371.3586696453</v>
      </c>
      <c r="I60" s="32">
        <f t="shared" si="22"/>
        <v>570947.43291024</v>
      </c>
      <c r="J60" s="32">
        <f t="shared" si="22"/>
        <v>426243.2968</v>
      </c>
      <c r="K60" s="32">
        <f t="shared" si="22"/>
        <v>532204.20303789</v>
      </c>
      <c r="L60" s="32">
        <f t="shared" si="22"/>
        <v>254551.0544665</v>
      </c>
      <c r="M60" s="32">
        <f t="shared" si="22"/>
        <v>147754.47</v>
      </c>
      <c r="N60" s="32">
        <f>SUM(B60:M60)</f>
        <v>5221669.951903215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88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5221669.9399999995</v>
      </c>
      <c r="P63" s="40"/>
    </row>
    <row r="64" spans="1:14" ht="18.75" customHeight="1">
      <c r="A64" s="17" t="s">
        <v>23</v>
      </c>
      <c r="B64" s="42">
        <v>136141.1</v>
      </c>
      <c r="C64" s="42">
        <v>126337.18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262478.28</v>
      </c>
    </row>
    <row r="65" spans="1:14" ht="18.75" customHeight="1">
      <c r="A65" s="17" t="s">
        <v>25</v>
      </c>
      <c r="B65" s="42">
        <v>475527.44</v>
      </c>
      <c r="C65" s="42">
        <v>286699.99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762227.4299999999</v>
      </c>
    </row>
    <row r="66" spans="1:14" ht="18.75" customHeight="1">
      <c r="A66" s="17" t="s">
        <v>50</v>
      </c>
      <c r="B66" s="41">
        <v>0</v>
      </c>
      <c r="C66" s="41">
        <v>0</v>
      </c>
      <c r="D66" s="29">
        <v>467128.01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467128.01</v>
      </c>
    </row>
    <row r="67" spans="1:14" ht="18.75" customHeight="1">
      <c r="A67" s="17" t="s">
        <v>53</v>
      </c>
      <c r="B67" s="41">
        <v>0</v>
      </c>
      <c r="C67" s="41">
        <v>0</v>
      </c>
      <c r="D67" s="41">
        <v>0</v>
      </c>
      <c r="E67" s="29">
        <v>107511.17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107511.17</v>
      </c>
    </row>
    <row r="68" spans="1:14" ht="18.75" customHeight="1">
      <c r="A68" s="17" t="s">
        <v>54</v>
      </c>
      <c r="B68" s="41">
        <v>0</v>
      </c>
      <c r="C68" s="41">
        <v>0</v>
      </c>
      <c r="D68" s="41">
        <v>0</v>
      </c>
      <c r="E68" s="41">
        <v>0</v>
      </c>
      <c r="F68" s="29">
        <v>199836.15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199836.15</v>
      </c>
    </row>
    <row r="69" spans="1:14" ht="18.75" customHeight="1">
      <c r="A69" s="17" t="s">
        <v>55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313017.24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313017.24</v>
      </c>
    </row>
    <row r="70" spans="1:14" ht="18.75" customHeight="1">
      <c r="A70" s="17" t="s">
        <v>57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313682.97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313682.97</v>
      </c>
    </row>
    <row r="71" spans="1:14" ht="18.75" customHeight="1">
      <c r="A71" s="17" t="s">
        <v>56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137196.07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137196.07</v>
      </c>
    </row>
    <row r="72" spans="1:14" ht="18.75" customHeight="1">
      <c r="A72" s="17" t="s">
        <v>58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156658.52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156658.52</v>
      </c>
    </row>
    <row r="73" spans="1:14" ht="18.75" customHeight="1">
      <c r="A73" s="17" t="s">
        <v>59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304062.93</v>
      </c>
      <c r="K73" s="41">
        <v>0</v>
      </c>
      <c r="L73" s="41">
        <v>0</v>
      </c>
      <c r="M73" s="41">
        <v>0</v>
      </c>
      <c r="N73" s="32">
        <f t="shared" si="23"/>
        <v>304062.93</v>
      </c>
    </row>
    <row r="74" spans="1:14" ht="18.75" customHeight="1">
      <c r="A74" s="17" t="s">
        <v>24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212182.64</v>
      </c>
      <c r="L74" s="41">
        <v>0</v>
      </c>
      <c r="M74" s="41">
        <v>0</v>
      </c>
      <c r="N74" s="29">
        <f t="shared" si="23"/>
        <v>212182.64</v>
      </c>
    </row>
    <row r="75" spans="1:14" ht="18.75" customHeight="1">
      <c r="A75" s="17" t="s">
        <v>60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150633.76</v>
      </c>
      <c r="M75" s="41">
        <v>0</v>
      </c>
      <c r="N75" s="32">
        <f t="shared" si="23"/>
        <v>150633.76</v>
      </c>
    </row>
    <row r="76" spans="1:14" ht="18.75" customHeight="1">
      <c r="A76" s="17" t="s">
        <v>61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147754.47</v>
      </c>
      <c r="N76" s="29">
        <f t="shared" si="23"/>
        <v>147754.47</v>
      </c>
    </row>
    <row r="77" spans="1:14" ht="18.75" customHeight="1">
      <c r="A77" s="38" t="s">
        <v>89</v>
      </c>
      <c r="B77" s="36">
        <v>76263.85</v>
      </c>
      <c r="C77" s="36">
        <v>44455.68</v>
      </c>
      <c r="D77" s="41">
        <v>0</v>
      </c>
      <c r="E77" s="36">
        <v>17889.61</v>
      </c>
      <c r="F77" s="36">
        <v>225883.68</v>
      </c>
      <c r="G77" s="36">
        <v>240907.03</v>
      </c>
      <c r="H77" s="36">
        <v>121492.32</v>
      </c>
      <c r="I77" s="36">
        <v>414288.91</v>
      </c>
      <c r="J77" s="36">
        <v>122180.37</v>
      </c>
      <c r="K77" s="36">
        <v>320021.56</v>
      </c>
      <c r="L77" s="36">
        <v>103917.29</v>
      </c>
      <c r="M77" s="41">
        <v>0</v>
      </c>
      <c r="N77" s="36">
        <f>SUM(B77:M77)</f>
        <v>1687300.2999999998</v>
      </c>
    </row>
    <row r="78" spans="1:14" ht="17.25" customHeight="1">
      <c r="A78" s="68"/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/>
      <c r="K78" s="69"/>
      <c r="L78" s="69">
        <v>0</v>
      </c>
      <c r="M78" s="69">
        <v>0</v>
      </c>
      <c r="N78" s="69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90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91</v>
      </c>
      <c r="B81" s="52">
        <v>1.9508080820353317</v>
      </c>
      <c r="C81" s="52">
        <v>1.925667483554753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92</v>
      </c>
      <c r="B82" s="52">
        <v>1.6939999891697533</v>
      </c>
      <c r="C82" s="52">
        <v>1.5880891273439823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93</v>
      </c>
      <c r="B83" s="52">
        <v>0</v>
      </c>
      <c r="C83" s="52">
        <v>0</v>
      </c>
      <c r="D83" s="24">
        <v>1.5791999964027268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94</v>
      </c>
      <c r="B84" s="52">
        <v>0</v>
      </c>
      <c r="C84" s="52">
        <v>0</v>
      </c>
      <c r="D84" s="52">
        <v>0</v>
      </c>
      <c r="E84" s="52">
        <v>1.9399654652596958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95</v>
      </c>
      <c r="B85" s="52">
        <v>0</v>
      </c>
      <c r="C85" s="52">
        <v>0</v>
      </c>
      <c r="D85" s="52">
        <v>0</v>
      </c>
      <c r="E85" s="52">
        <v>0</v>
      </c>
      <c r="F85" s="52">
        <v>1.8135099724896837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96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1.4483000145823284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97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1.6988790133435807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98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1.6144540854555378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99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1.6392764351796165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100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1.8492000118736642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101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1.7666459582805667</v>
      </c>
      <c r="L91" s="52">
        <v>0</v>
      </c>
      <c r="M91" s="52">
        <v>0</v>
      </c>
      <c r="N91" s="29"/>
    </row>
    <row r="92" spans="1:14" ht="18.75" customHeight="1">
      <c r="A92" s="17" t="s">
        <v>102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2.099038076011339</v>
      </c>
      <c r="M92" s="52">
        <v>0</v>
      </c>
      <c r="N92" s="32"/>
    </row>
    <row r="93" spans="1:14" ht="18.75" customHeight="1">
      <c r="A93" s="38" t="s">
        <v>103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</v>
      </c>
      <c r="N93" s="58"/>
    </row>
    <row r="94" ht="21" customHeight="1">
      <c r="A94" s="46" t="s">
        <v>28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2015-01-21T17:31:46Z</cp:lastPrinted>
  <dcterms:created xsi:type="dcterms:W3CDTF">2012-11-28T17:54:39Z</dcterms:created>
  <dcterms:modified xsi:type="dcterms:W3CDTF">2015-01-21T17:42:16Z</dcterms:modified>
  <cp:category/>
  <cp:version/>
  <cp:contentType/>
  <cp:contentStatus/>
</cp:coreProperties>
</file>