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<sst xmlns="http://schemas.openxmlformats.org/spreadsheetml/2006/main" count="100" uniqueCount="98">
  <si>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</si>
  <si>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</si>
  <si>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</si>
  <si>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</si>
  <si>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</si>
  <si>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</si>
  <si>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</si>
  <si>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</si>
  <si>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</si>
  <si>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</si>
  <si>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</si>
  <si>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</si>
  <si>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</si>
  <si>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</si>
  <si>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</si>
  <si>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</si>
  <si>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</si>
  <si>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</si>
  <si>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</si>
  <si>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</si>
  <si>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</si>
  <si>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</si>
  <si>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</si>
  <si>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</si>
  <si>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</si>
  <si>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</si>
  <si>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</si>
  <si>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</si>
  <si>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</si>
  <si>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</si>
  <si>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</si>
  <si>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</si>
  <si>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</si>
  <si>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</si>
  <si>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</si>
  <si>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</si>
  <si>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</si>
  <si>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</si>
  <si>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</si>
  <si>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</si>
  <si>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</si>
  <si>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</si>
  <si>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</si>
  <si>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</si>
  <si>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</si>
  <si>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</si>
  <si>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</si>
  <si>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</si>
  <si>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</si>
  <si>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</si>
  <si>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</si>
  <si>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</si>
  <si>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</si>
  <si>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</si>
  <si>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</si>
  <si>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</si>
  <si>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</si>
  <si>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</si>
  <si>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</si>
  <si>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</si>
  <si>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</si>
  <si>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</si>
  <si>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</si>
  <si>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</si>
  <si>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</si>
  <si>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</si>
  <si>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</si>
  <si>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</si>
  <si>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</si>
  <si>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</si>
  <si>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</si>
  <si>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</si>
  <si>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</si>
  <si>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</si>
  <si>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</si>
  <si>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</si>
  <si>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</si>
  <si>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</si>
  <si>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</si>
  <si>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</si>
  <si>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</si>
  <si>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</si>
  <si>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</si>
  <si>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</si>
  <si>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</si>
  <si>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</si>
  <si>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</si>
  <si>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</si>
  <si>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</si>
  <si>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</si>
  <si>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</si>
  <si>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</si>
  <si>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</si>
  <si>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</si>
  <si>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</si>
  <si>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</si>
  <si>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</si>
  <si>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11/01/15 - VENCIMENTO 16/01/15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</si>
</sst>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638175</xdr:colOff>
      <xdr:row>89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" sqref="B4:M4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209461</v>
      </c>
      <c r="C7" s="10">
        <f>C8+C20+C24</f>
        <v>138764</v>
      </c>
      <c r="D7" s="10">
        <f>D8+D20+D24</f>
        <v>159555</v>
      </c>
      <c r="E7" s="10">
        <f>E8+E20+E24</f>
        <v>31323</v>
      </c>
      <c r="F7" s="10">
        <f aca="true" t="shared" si="0" ref="F7:M7">F8+F20+F24</f>
        <v>130182</v>
      </c>
      <c r="G7" s="10">
        <f t="shared" si="0"/>
        <v>187736</v>
      </c>
      <c r="H7" s="10">
        <f t="shared" si="0"/>
        <v>173138</v>
      </c>
      <c r="I7" s="10">
        <f t="shared" si="0"/>
        <v>192599</v>
      </c>
      <c r="J7" s="10">
        <f t="shared" si="0"/>
        <v>131450</v>
      </c>
      <c r="K7" s="10">
        <f t="shared" si="0"/>
        <v>187749</v>
      </c>
      <c r="L7" s="10">
        <f t="shared" si="0"/>
        <v>60677</v>
      </c>
      <c r="M7" s="10">
        <f t="shared" si="0"/>
        <v>32075</v>
      </c>
      <c r="N7" s="10">
        <f>+N8+N20+N24</f>
        <v>1634709</v>
      </c>
      <c r="P7" s="41"/>
    </row>
    <row r="8" spans="1:14" ht="18.75" customHeight="1">
      <c r="A8" s="11" t="s">
        <v>34</v>
      </c>
      <c r="B8" s="12">
        <f>+B9+B12+B16</f>
        <v>115074</v>
      </c>
      <c r="C8" s="12">
        <f>+C9+C12+C16</f>
        <v>80095</v>
      </c>
      <c r="D8" s="12">
        <f>+D9+D12+D16</f>
        <v>94248</v>
      </c>
      <c r="E8" s="12">
        <f>+E9+E12+E16</f>
        <v>18434</v>
      </c>
      <c r="F8" s="12">
        <f aca="true" t="shared" si="1" ref="F8:M8">+F9+F12+F16</f>
        <v>73162</v>
      </c>
      <c r="G8" s="12">
        <f t="shared" si="1"/>
        <v>108861</v>
      </c>
      <c r="H8" s="12">
        <f t="shared" si="1"/>
        <v>98881</v>
      </c>
      <c r="I8" s="12">
        <f t="shared" si="1"/>
        <v>106352</v>
      </c>
      <c r="J8" s="12">
        <f t="shared" si="1"/>
        <v>76015</v>
      </c>
      <c r="K8" s="12">
        <f t="shared" si="1"/>
        <v>101087</v>
      </c>
      <c r="L8" s="12">
        <f t="shared" si="1"/>
        <v>36157</v>
      </c>
      <c r="M8" s="12">
        <f t="shared" si="1"/>
        <v>20363</v>
      </c>
      <c r="N8" s="12">
        <f>SUM(B8:M8)</f>
        <v>928729</v>
      </c>
    </row>
    <row r="9" spans="1:14" ht="18.75" customHeight="1">
      <c r="A9" s="13" t="s">
        <v>7</v>
      </c>
      <c r="B9" s="14">
        <v>23768</v>
      </c>
      <c r="C9" s="14">
        <v>19630</v>
      </c>
      <c r="D9" s="14">
        <v>15795</v>
      </c>
      <c r="E9" s="14">
        <v>3064</v>
      </c>
      <c r="F9" s="14">
        <v>13323</v>
      </c>
      <c r="G9" s="14">
        <v>20859</v>
      </c>
      <c r="H9" s="14">
        <v>24019</v>
      </c>
      <c r="I9" s="14">
        <v>15760</v>
      </c>
      <c r="J9" s="14">
        <v>16046</v>
      </c>
      <c r="K9" s="14">
        <v>15961</v>
      </c>
      <c r="L9" s="14">
        <v>7902</v>
      </c>
      <c r="M9" s="14">
        <v>4180</v>
      </c>
      <c r="N9" s="12">
        <f aca="true" t="shared" si="2" ref="N9:N19">SUM(B9:M9)</f>
        <v>180307</v>
      </c>
    </row>
    <row r="10" spans="1:14" ht="18.75" customHeight="1">
      <c r="A10" s="15" t="s">
        <v>8</v>
      </c>
      <c r="B10" s="14">
        <f>+B9-B11</f>
        <v>23768</v>
      </c>
      <c r="C10" s="14">
        <f>+C9-C11</f>
        <v>19630</v>
      </c>
      <c r="D10" s="14">
        <f>+D9-D11</f>
        <v>15795</v>
      </c>
      <c r="E10" s="14">
        <f>+E9-E11</f>
        <v>3064</v>
      </c>
      <c r="F10" s="14">
        <f aca="true" t="shared" si="3" ref="F10:M10">+F9-F11</f>
        <v>13323</v>
      </c>
      <c r="G10" s="14">
        <f t="shared" si="3"/>
        <v>20859</v>
      </c>
      <c r="H10" s="14">
        <f t="shared" si="3"/>
        <v>24019</v>
      </c>
      <c r="I10" s="14">
        <f t="shared" si="3"/>
        <v>15760</v>
      </c>
      <c r="J10" s="14">
        <f t="shared" si="3"/>
        <v>16046</v>
      </c>
      <c r="K10" s="14">
        <f t="shared" si="3"/>
        <v>15961</v>
      </c>
      <c r="L10" s="14">
        <f t="shared" si="3"/>
        <v>7902</v>
      </c>
      <c r="M10" s="14">
        <f t="shared" si="3"/>
        <v>4180</v>
      </c>
      <c r="N10" s="12">
        <f t="shared" si="2"/>
        <v>180307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88959</v>
      </c>
      <c r="C12" s="14">
        <f>C13+C14+C15</f>
        <v>58944</v>
      </c>
      <c r="D12" s="14">
        <f>D13+D14+D15</f>
        <v>77106</v>
      </c>
      <c r="E12" s="14">
        <f>E13+E14+E15</f>
        <v>15034</v>
      </c>
      <c r="F12" s="14">
        <f aca="true" t="shared" si="4" ref="F12:M12">F13+F14+F15</f>
        <v>58423</v>
      </c>
      <c r="G12" s="14">
        <f t="shared" si="4"/>
        <v>85726</v>
      </c>
      <c r="H12" s="14">
        <f t="shared" si="4"/>
        <v>73047</v>
      </c>
      <c r="I12" s="14">
        <f t="shared" si="4"/>
        <v>88705</v>
      </c>
      <c r="J12" s="14">
        <f t="shared" si="4"/>
        <v>58685</v>
      </c>
      <c r="K12" s="14">
        <f t="shared" si="4"/>
        <v>83112</v>
      </c>
      <c r="L12" s="14">
        <f t="shared" si="4"/>
        <v>27715</v>
      </c>
      <c r="M12" s="14">
        <f t="shared" si="4"/>
        <v>15945</v>
      </c>
      <c r="N12" s="12">
        <f t="shared" si="2"/>
        <v>731401</v>
      </c>
    </row>
    <row r="13" spans="1:14" ht="18.75" customHeight="1">
      <c r="A13" s="15" t="s">
        <v>10</v>
      </c>
      <c r="B13" s="14">
        <v>43334</v>
      </c>
      <c r="C13" s="14">
        <v>30265</v>
      </c>
      <c r="D13" s="14">
        <v>37779</v>
      </c>
      <c r="E13" s="14">
        <v>7407</v>
      </c>
      <c r="F13" s="14">
        <v>29552</v>
      </c>
      <c r="G13" s="14">
        <v>43600</v>
      </c>
      <c r="H13" s="14">
        <v>37639</v>
      </c>
      <c r="I13" s="14">
        <v>44920</v>
      </c>
      <c r="J13" s="14">
        <v>28147</v>
      </c>
      <c r="K13" s="14">
        <v>39320</v>
      </c>
      <c r="L13" s="14">
        <v>12893</v>
      </c>
      <c r="M13" s="14">
        <v>7118</v>
      </c>
      <c r="N13" s="12">
        <f t="shared" si="2"/>
        <v>361974</v>
      </c>
    </row>
    <row r="14" spans="1:14" ht="18.75" customHeight="1">
      <c r="A14" s="15" t="s">
        <v>11</v>
      </c>
      <c r="B14" s="14">
        <v>43492</v>
      </c>
      <c r="C14" s="14">
        <v>27019</v>
      </c>
      <c r="D14" s="14">
        <v>37866</v>
      </c>
      <c r="E14" s="14">
        <v>7224</v>
      </c>
      <c r="F14" s="14">
        <v>27274</v>
      </c>
      <c r="G14" s="14">
        <v>39796</v>
      </c>
      <c r="H14" s="14">
        <v>33566</v>
      </c>
      <c r="I14" s="14">
        <v>41756</v>
      </c>
      <c r="J14" s="14">
        <v>29161</v>
      </c>
      <c r="K14" s="14">
        <v>41989</v>
      </c>
      <c r="L14" s="14">
        <v>14283</v>
      </c>
      <c r="M14" s="14">
        <v>8567</v>
      </c>
      <c r="N14" s="12">
        <f t="shared" si="2"/>
        <v>351993</v>
      </c>
    </row>
    <row r="15" spans="1:14" ht="18.75" customHeight="1">
      <c r="A15" s="15" t="s">
        <v>12</v>
      </c>
      <c r="B15" s="14">
        <v>2133</v>
      </c>
      <c r="C15" s="14">
        <v>1660</v>
      </c>
      <c r="D15" s="14">
        <v>1461</v>
      </c>
      <c r="E15" s="14">
        <v>403</v>
      </c>
      <c r="F15" s="14">
        <v>1597</v>
      </c>
      <c r="G15" s="14">
        <v>2330</v>
      </c>
      <c r="H15" s="14">
        <v>1842</v>
      </c>
      <c r="I15" s="14">
        <v>2029</v>
      </c>
      <c r="J15" s="14">
        <v>1377</v>
      </c>
      <c r="K15" s="14">
        <v>1803</v>
      </c>
      <c r="L15" s="14">
        <v>539</v>
      </c>
      <c r="M15" s="14">
        <v>260</v>
      </c>
      <c r="N15" s="12">
        <f t="shared" si="2"/>
        <v>17434</v>
      </c>
    </row>
    <row r="16" spans="1:14" ht="18.75" customHeight="1">
      <c r="A16" s="16" t="s">
        <v>33</v>
      </c>
      <c r="B16" s="14">
        <f>B17+B18+B19</f>
        <v>2347</v>
      </c>
      <c r="C16" s="14">
        <f>C17+C18+C19</f>
        <v>1521</v>
      </c>
      <c r="D16" s="14">
        <f>D17+D18+D19</f>
        <v>1347</v>
      </c>
      <c r="E16" s="14">
        <f>E17+E18+E19</f>
        <v>336</v>
      </c>
      <c r="F16" s="14">
        <f aca="true" t="shared" si="5" ref="F16:M16">F17+F18+F19</f>
        <v>1416</v>
      </c>
      <c r="G16" s="14">
        <f t="shared" si="5"/>
        <v>2276</v>
      </c>
      <c r="H16" s="14">
        <f t="shared" si="5"/>
        <v>1815</v>
      </c>
      <c r="I16" s="14">
        <f t="shared" si="5"/>
        <v>1887</v>
      </c>
      <c r="J16" s="14">
        <f t="shared" si="5"/>
        <v>1284</v>
      </c>
      <c r="K16" s="14">
        <f t="shared" si="5"/>
        <v>2014</v>
      </c>
      <c r="L16" s="14">
        <f t="shared" si="5"/>
        <v>540</v>
      </c>
      <c r="M16" s="14">
        <f t="shared" si="5"/>
        <v>238</v>
      </c>
      <c r="N16" s="12">
        <f t="shared" si="2"/>
        <v>17021</v>
      </c>
    </row>
    <row r="17" spans="1:14" ht="18.75" customHeight="1">
      <c r="A17" s="15" t="s">
        <v>30</v>
      </c>
      <c r="B17" s="14">
        <v>2144</v>
      </c>
      <c r="C17" s="14">
        <v>1416</v>
      </c>
      <c r="D17" s="14">
        <v>1251</v>
      </c>
      <c r="E17" s="14">
        <v>307</v>
      </c>
      <c r="F17" s="14">
        <v>1325</v>
      </c>
      <c r="G17" s="14">
        <v>2116</v>
      </c>
      <c r="H17" s="14">
        <v>1674</v>
      </c>
      <c r="I17" s="14">
        <v>1746</v>
      </c>
      <c r="J17" s="14">
        <v>1174</v>
      </c>
      <c r="K17" s="14">
        <v>1826</v>
      </c>
      <c r="L17" s="14">
        <v>482</v>
      </c>
      <c r="M17" s="14">
        <v>211</v>
      </c>
      <c r="N17" s="12">
        <f t="shared" si="2"/>
        <v>15672</v>
      </c>
    </row>
    <row r="18" spans="1:14" ht="18.75" customHeight="1">
      <c r="A18" s="15" t="s">
        <v>31</v>
      </c>
      <c r="B18" s="14">
        <v>186</v>
      </c>
      <c r="C18" s="14">
        <v>95</v>
      </c>
      <c r="D18" s="14">
        <v>88</v>
      </c>
      <c r="E18" s="14">
        <v>27</v>
      </c>
      <c r="F18" s="14">
        <v>72</v>
      </c>
      <c r="G18" s="14">
        <v>149</v>
      </c>
      <c r="H18" s="14">
        <v>134</v>
      </c>
      <c r="I18" s="14">
        <v>134</v>
      </c>
      <c r="J18" s="14">
        <v>97</v>
      </c>
      <c r="K18" s="14">
        <v>180</v>
      </c>
      <c r="L18" s="14">
        <v>57</v>
      </c>
      <c r="M18" s="14">
        <v>24</v>
      </c>
      <c r="N18" s="12">
        <f t="shared" si="2"/>
        <v>1243</v>
      </c>
    </row>
    <row r="19" spans="1:14" ht="18.75" customHeight="1">
      <c r="A19" s="15" t="s">
        <v>32</v>
      </c>
      <c r="B19" s="14">
        <v>17</v>
      </c>
      <c r="C19" s="14">
        <v>10</v>
      </c>
      <c r="D19" s="14">
        <v>8</v>
      </c>
      <c r="E19" s="14">
        <v>2</v>
      </c>
      <c r="F19" s="14">
        <v>19</v>
      </c>
      <c r="G19" s="14">
        <v>11</v>
      </c>
      <c r="H19" s="14">
        <v>7</v>
      </c>
      <c r="I19" s="14">
        <v>7</v>
      </c>
      <c r="J19" s="14">
        <v>13</v>
      </c>
      <c r="K19" s="14">
        <v>8</v>
      </c>
      <c r="L19" s="14">
        <v>1</v>
      </c>
      <c r="M19" s="14">
        <v>3</v>
      </c>
      <c r="N19" s="12">
        <f t="shared" si="2"/>
        <v>106</v>
      </c>
    </row>
    <row r="20" spans="1:14" ht="18.75" customHeight="1">
      <c r="A20" s="17" t="s">
        <v>13</v>
      </c>
      <c r="B20" s="18">
        <f>B21+B22+B23</f>
        <v>65800</v>
      </c>
      <c r="C20" s="18">
        <f>C21+C22+C23</f>
        <v>37250</v>
      </c>
      <c r="D20" s="18">
        <f>D21+D22+D23</f>
        <v>42066</v>
      </c>
      <c r="E20" s="18">
        <f>E21+E22+E23</f>
        <v>7682</v>
      </c>
      <c r="F20" s="18">
        <f aca="true" t="shared" si="6" ref="F20:M20">F21+F22+F23</f>
        <v>35479</v>
      </c>
      <c r="G20" s="18">
        <f t="shared" si="6"/>
        <v>47896</v>
      </c>
      <c r="H20" s="18">
        <f t="shared" si="6"/>
        <v>46902</v>
      </c>
      <c r="I20" s="18">
        <f t="shared" si="6"/>
        <v>63362</v>
      </c>
      <c r="J20" s="18">
        <f t="shared" si="6"/>
        <v>36887</v>
      </c>
      <c r="K20" s="18">
        <f t="shared" si="6"/>
        <v>67607</v>
      </c>
      <c r="L20" s="18">
        <f t="shared" si="6"/>
        <v>19209</v>
      </c>
      <c r="M20" s="18">
        <f t="shared" si="6"/>
        <v>9535</v>
      </c>
      <c r="N20" s="12">
        <f aca="true" t="shared" si="7" ref="N20:N26">SUM(B20:M20)</f>
        <v>479675</v>
      </c>
    </row>
    <row r="21" spans="1:14" ht="18.75" customHeight="1">
      <c r="A21" s="13" t="s">
        <v>14</v>
      </c>
      <c r="B21" s="14">
        <v>37825</v>
      </c>
      <c r="C21" s="14">
        <v>23712</v>
      </c>
      <c r="D21" s="14">
        <v>23888</v>
      </c>
      <c r="E21" s="14">
        <v>4520</v>
      </c>
      <c r="F21" s="14">
        <v>21857</v>
      </c>
      <c r="G21" s="14">
        <v>29507</v>
      </c>
      <c r="H21" s="14">
        <v>29232</v>
      </c>
      <c r="I21" s="14">
        <v>37309</v>
      </c>
      <c r="J21" s="14">
        <v>21415</v>
      </c>
      <c r="K21" s="14">
        <v>37159</v>
      </c>
      <c r="L21" s="14">
        <v>10767</v>
      </c>
      <c r="M21" s="14">
        <v>5234</v>
      </c>
      <c r="N21" s="12">
        <f t="shared" si="7"/>
        <v>282425</v>
      </c>
    </row>
    <row r="22" spans="1:14" ht="18.75" customHeight="1">
      <c r="A22" s="13" t="s">
        <v>15</v>
      </c>
      <c r="B22" s="14">
        <v>26792</v>
      </c>
      <c r="C22" s="14">
        <v>12794</v>
      </c>
      <c r="D22" s="14">
        <v>17508</v>
      </c>
      <c r="E22" s="14">
        <v>3009</v>
      </c>
      <c r="F22" s="14">
        <v>12947</v>
      </c>
      <c r="G22" s="14">
        <v>17393</v>
      </c>
      <c r="H22" s="14">
        <v>16815</v>
      </c>
      <c r="I22" s="14">
        <v>24928</v>
      </c>
      <c r="J22" s="14">
        <v>14774</v>
      </c>
      <c r="K22" s="14">
        <v>29311</v>
      </c>
      <c r="L22" s="14">
        <v>8191</v>
      </c>
      <c r="M22" s="14">
        <v>4186</v>
      </c>
      <c r="N22" s="12">
        <f t="shared" si="7"/>
        <v>188648</v>
      </c>
    </row>
    <row r="23" spans="1:14" ht="18.75" customHeight="1">
      <c r="A23" s="13" t="s">
        <v>16</v>
      </c>
      <c r="B23" s="14">
        <v>1183</v>
      </c>
      <c r="C23" s="14">
        <v>744</v>
      </c>
      <c r="D23" s="14">
        <v>670</v>
      </c>
      <c r="E23" s="14">
        <v>153</v>
      </c>
      <c r="F23" s="14">
        <v>675</v>
      </c>
      <c r="G23" s="14">
        <v>996</v>
      </c>
      <c r="H23" s="14">
        <v>855</v>
      </c>
      <c r="I23" s="14">
        <v>1125</v>
      </c>
      <c r="J23" s="14">
        <v>698</v>
      </c>
      <c r="K23" s="14">
        <v>1137</v>
      </c>
      <c r="L23" s="14">
        <v>251</v>
      </c>
      <c r="M23" s="14">
        <v>115</v>
      </c>
      <c r="N23" s="12">
        <f t="shared" si="7"/>
        <v>8602</v>
      </c>
    </row>
    <row r="24" spans="1:14" ht="18.75" customHeight="1">
      <c r="A24" s="17" t="s">
        <v>17</v>
      </c>
      <c r="B24" s="14">
        <f>B25+B26</f>
        <v>28587</v>
      </c>
      <c r="C24" s="14">
        <f>C25+C26</f>
        <v>21419</v>
      </c>
      <c r="D24" s="14">
        <f>D25+D26</f>
        <v>23241</v>
      </c>
      <c r="E24" s="14">
        <f>E25+E26</f>
        <v>5207</v>
      </c>
      <c r="F24" s="14">
        <f aca="true" t="shared" si="8" ref="F24:M24">F25+F26</f>
        <v>21541</v>
      </c>
      <c r="G24" s="14">
        <f t="shared" si="8"/>
        <v>30979</v>
      </c>
      <c r="H24" s="14">
        <f t="shared" si="8"/>
        <v>27355</v>
      </c>
      <c r="I24" s="14">
        <f t="shared" si="8"/>
        <v>22885</v>
      </c>
      <c r="J24" s="14">
        <f t="shared" si="8"/>
        <v>18548</v>
      </c>
      <c r="K24" s="14">
        <f t="shared" si="8"/>
        <v>19055</v>
      </c>
      <c r="L24" s="14">
        <f t="shared" si="8"/>
        <v>5311</v>
      </c>
      <c r="M24" s="14">
        <f t="shared" si="8"/>
        <v>2177</v>
      </c>
      <c r="N24" s="12">
        <f t="shared" si="7"/>
        <v>226305</v>
      </c>
    </row>
    <row r="25" spans="1:14" ht="18.75" customHeight="1">
      <c r="A25" s="13" t="s">
        <v>18</v>
      </c>
      <c r="B25" s="14">
        <v>18296</v>
      </c>
      <c r="C25" s="14">
        <v>13708</v>
      </c>
      <c r="D25" s="14">
        <v>14874</v>
      </c>
      <c r="E25" s="14">
        <v>3332</v>
      </c>
      <c r="F25" s="14">
        <v>13786</v>
      </c>
      <c r="G25" s="14">
        <v>19827</v>
      </c>
      <c r="H25" s="14">
        <v>17507</v>
      </c>
      <c r="I25" s="14">
        <v>14646</v>
      </c>
      <c r="J25" s="14">
        <v>11871</v>
      </c>
      <c r="K25" s="14">
        <v>12195</v>
      </c>
      <c r="L25" s="14">
        <v>3399</v>
      </c>
      <c r="M25" s="14">
        <v>1393</v>
      </c>
      <c r="N25" s="12">
        <f t="shared" si="7"/>
        <v>144834</v>
      </c>
    </row>
    <row r="26" spans="1:14" ht="18.75" customHeight="1">
      <c r="A26" s="13" t="s">
        <v>19</v>
      </c>
      <c r="B26" s="14">
        <v>10291</v>
      </c>
      <c r="C26" s="14">
        <v>7711</v>
      </c>
      <c r="D26" s="14">
        <v>8367</v>
      </c>
      <c r="E26" s="14">
        <v>1875</v>
      </c>
      <c r="F26" s="14">
        <v>7755</v>
      </c>
      <c r="G26" s="14">
        <v>11152</v>
      </c>
      <c r="H26" s="14">
        <v>9848</v>
      </c>
      <c r="I26" s="14">
        <v>8239</v>
      </c>
      <c r="J26" s="14">
        <v>6677</v>
      </c>
      <c r="K26" s="14">
        <v>6860</v>
      </c>
      <c r="L26" s="14">
        <v>1912</v>
      </c>
      <c r="M26" s="14">
        <v>784</v>
      </c>
      <c r="N26" s="12">
        <f t="shared" si="7"/>
        <v>81471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0.9705</v>
      </c>
      <c r="D30" s="22">
        <v>1</v>
      </c>
      <c r="E30" s="22">
        <v>0.9449</v>
      </c>
      <c r="F30" s="22">
        <v>0.9856</v>
      </c>
      <c r="G30" s="22">
        <v>1</v>
      </c>
      <c r="H30" s="22">
        <v>0.972</v>
      </c>
      <c r="I30" s="22">
        <v>0.9848</v>
      </c>
      <c r="J30" s="22">
        <v>1</v>
      </c>
      <c r="K30" s="22">
        <v>0.9927</v>
      </c>
      <c r="L30" s="22">
        <v>0.9953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0.9954465099017036</v>
      </c>
      <c r="D32" s="23">
        <f t="shared" si="9"/>
        <v>1</v>
      </c>
      <c r="E32" s="23">
        <f t="shared" si="9"/>
        <v>0.9908404143919803</v>
      </c>
      <c r="F32" s="23">
        <f t="shared" si="9"/>
        <v>0.9976172558418215</v>
      </c>
      <c r="G32" s="23">
        <f t="shared" si="9"/>
        <v>1</v>
      </c>
      <c r="H32" s="23">
        <f t="shared" si="9"/>
        <v>0.9955761300234495</v>
      </c>
      <c r="I32" s="23">
        <f t="shared" si="9"/>
        <v>0.9981939054719909</v>
      </c>
      <c r="J32" s="23">
        <f t="shared" si="9"/>
        <v>1</v>
      </c>
      <c r="K32" s="23">
        <f t="shared" si="9"/>
        <v>0.9992591092362676</v>
      </c>
      <c r="L32" s="23">
        <f t="shared" si="9"/>
        <v>0.999588613477924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1.6743410296546655</v>
      </c>
      <c r="D35" s="26">
        <f>D32*D34</f>
        <v>1.5792</v>
      </c>
      <c r="E35" s="26">
        <f>E32*E34</f>
        <v>1.9386783547993487</v>
      </c>
      <c r="F35" s="26">
        <f aca="true" t="shared" si="10" ref="F35:M35">F32*F34</f>
        <v>1.8132691242180947</v>
      </c>
      <c r="G35" s="26">
        <f t="shared" si="10"/>
        <v>1.4483</v>
      </c>
      <c r="H35" s="26">
        <f t="shared" si="10"/>
        <v>1.6755546268294654</v>
      </c>
      <c r="I35" s="26">
        <f t="shared" si="10"/>
        <v>1.6389345733944618</v>
      </c>
      <c r="J35" s="26">
        <f t="shared" si="10"/>
        <v>1.8492</v>
      </c>
      <c r="K35" s="26">
        <f t="shared" si="10"/>
        <v>1.7665901792187975</v>
      </c>
      <c r="L35" s="26">
        <f t="shared" si="10"/>
        <v>2.098936170580945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364629.71</v>
      </c>
      <c r="C37" s="29">
        <f>ROUND(+C7*C35,2)</f>
        <v>232338.26</v>
      </c>
      <c r="D37" s="29">
        <f>ROUND(+D7*D35,2)</f>
        <v>251969.26</v>
      </c>
      <c r="E37" s="29">
        <f>ROUND(+E7*E35,2)</f>
        <v>60725.22</v>
      </c>
      <c r="F37" s="29">
        <f aca="true" t="shared" si="11" ref="F37:M37">ROUND(+F7*F35,2)</f>
        <v>236055</v>
      </c>
      <c r="G37" s="29">
        <f t="shared" si="11"/>
        <v>271898.05</v>
      </c>
      <c r="H37" s="29">
        <f t="shared" si="11"/>
        <v>290102.18</v>
      </c>
      <c r="I37" s="29">
        <f t="shared" si="11"/>
        <v>315657.16</v>
      </c>
      <c r="J37" s="29">
        <f t="shared" si="11"/>
        <v>243077.34</v>
      </c>
      <c r="K37" s="29">
        <f t="shared" si="11"/>
        <v>331675.54</v>
      </c>
      <c r="L37" s="29">
        <f t="shared" si="11"/>
        <v>127357.15</v>
      </c>
      <c r="M37" s="29">
        <f t="shared" si="11"/>
        <v>67004.68</v>
      </c>
      <c r="N37" s="29">
        <f>SUM(B37:M37)</f>
        <v>2792489.55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-84188</v>
      </c>
      <c r="C39" s="30">
        <f>+C40+C43+C50</f>
        <v>-69705</v>
      </c>
      <c r="D39" s="30">
        <f>+D40+D43+D50</f>
        <v>-55782.5</v>
      </c>
      <c r="E39" s="30">
        <f>+E40+E43+E50</f>
        <v>-11224</v>
      </c>
      <c r="F39" s="30">
        <f aca="true" t="shared" si="12" ref="F39:M39">+F40+F43+F50</f>
        <v>-47130.5</v>
      </c>
      <c r="G39" s="30">
        <f t="shared" si="12"/>
        <v>-73006.5</v>
      </c>
      <c r="H39" s="30">
        <f t="shared" si="12"/>
        <v>-85066.5</v>
      </c>
      <c r="I39" s="30">
        <f t="shared" si="12"/>
        <v>-55160</v>
      </c>
      <c r="J39" s="30">
        <f t="shared" si="12"/>
        <v>-56661</v>
      </c>
      <c r="K39" s="30">
        <f t="shared" si="12"/>
        <v>-55863.5</v>
      </c>
      <c r="L39" s="30">
        <f t="shared" si="12"/>
        <v>-28157</v>
      </c>
      <c r="M39" s="30">
        <f t="shared" si="12"/>
        <v>-15130</v>
      </c>
      <c r="N39" s="30">
        <f>+N40+N43+N50</f>
        <v>-637074.5</v>
      </c>
      <c r="P39" s="42"/>
    </row>
    <row r="40" spans="1:16" ht="18.75" customHeight="1">
      <c r="A40" s="17" t="s">
        <v>70</v>
      </c>
      <c r="B40" s="31">
        <f>B41+B42</f>
        <v>-83188</v>
      </c>
      <c r="C40" s="31">
        <f>C41+C42</f>
        <v>-68705</v>
      </c>
      <c r="D40" s="31">
        <f>D41+D42</f>
        <v>-55282.5</v>
      </c>
      <c r="E40" s="31">
        <f>E41+E42</f>
        <v>-10724</v>
      </c>
      <c r="F40" s="31">
        <f aca="true" t="shared" si="13" ref="F40:M40">F41+F42</f>
        <v>-46630.5</v>
      </c>
      <c r="G40" s="31">
        <f t="shared" si="13"/>
        <v>-73006.5</v>
      </c>
      <c r="H40" s="31">
        <f t="shared" si="13"/>
        <v>-84066.5</v>
      </c>
      <c r="I40" s="31">
        <f t="shared" si="13"/>
        <v>-55160</v>
      </c>
      <c r="J40" s="31">
        <f t="shared" si="13"/>
        <v>-56161</v>
      </c>
      <c r="K40" s="31">
        <f t="shared" si="13"/>
        <v>-55863.5</v>
      </c>
      <c r="L40" s="31">
        <f t="shared" si="13"/>
        <v>-27657</v>
      </c>
      <c r="M40" s="31">
        <f t="shared" si="13"/>
        <v>-14630</v>
      </c>
      <c r="N40" s="30">
        <f aca="true" t="shared" si="14" ref="N40:N50">SUM(B40:M40)</f>
        <v>-631074.5</v>
      </c>
      <c r="P40" s="42"/>
    </row>
    <row r="41" spans="1:16" ht="18.75" customHeight="1">
      <c r="A41" s="13" t="s">
        <v>67</v>
      </c>
      <c r="B41" s="20">
        <f>ROUND(-B9*$D$3,2)</f>
        <v>-83188</v>
      </c>
      <c r="C41" s="20">
        <f>ROUND(-C9*$D$3,2)</f>
        <v>-68705</v>
      </c>
      <c r="D41" s="20">
        <f>ROUND(-D9*$D$3,2)</f>
        <v>-55282.5</v>
      </c>
      <c r="E41" s="20">
        <f>ROUND(-E9*$D$3,2)</f>
        <v>-10724</v>
      </c>
      <c r="F41" s="20">
        <f aca="true" t="shared" si="15" ref="F41:M41">ROUND(-F9*$D$3,2)</f>
        <v>-46630.5</v>
      </c>
      <c r="G41" s="20">
        <f t="shared" si="15"/>
        <v>-73006.5</v>
      </c>
      <c r="H41" s="20">
        <f t="shared" si="15"/>
        <v>-84066.5</v>
      </c>
      <c r="I41" s="20">
        <f t="shared" si="15"/>
        <v>-55160</v>
      </c>
      <c r="J41" s="20">
        <f t="shared" si="15"/>
        <v>-56161</v>
      </c>
      <c r="K41" s="20">
        <f t="shared" si="15"/>
        <v>-55863.5</v>
      </c>
      <c r="L41" s="20">
        <f t="shared" si="15"/>
        <v>-27657</v>
      </c>
      <c r="M41" s="20">
        <f t="shared" si="15"/>
        <v>-14630</v>
      </c>
      <c r="N41" s="56">
        <f t="shared" si="14"/>
        <v>-631074.5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-1000</v>
      </c>
      <c r="C43" s="31">
        <f>SUM(C44:C48)</f>
        <v>-1000</v>
      </c>
      <c r="D43" s="31">
        <f>SUM(D44:D48)</f>
        <v>-500</v>
      </c>
      <c r="E43" s="31">
        <f>SUM(E44:E48)</f>
        <v>-500</v>
      </c>
      <c r="F43" s="31">
        <f aca="true" t="shared" si="17" ref="F43:M43">SUM(F44:F48)</f>
        <v>-500</v>
      </c>
      <c r="G43" s="31">
        <f t="shared" si="17"/>
        <v>0</v>
      </c>
      <c r="H43" s="31">
        <f t="shared" si="17"/>
        <v>-1000</v>
      </c>
      <c r="I43" s="31">
        <f t="shared" si="17"/>
        <v>0</v>
      </c>
      <c r="J43" s="31">
        <f t="shared" si="17"/>
        <v>-500</v>
      </c>
      <c r="K43" s="31">
        <f t="shared" si="17"/>
        <v>0</v>
      </c>
      <c r="L43" s="31">
        <f t="shared" si="17"/>
        <v>-500</v>
      </c>
      <c r="M43" s="31">
        <f t="shared" si="17"/>
        <v>-500</v>
      </c>
      <c r="N43" s="31">
        <f>SUM(N44:N48)</f>
        <v>-6000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-1000</v>
      </c>
      <c r="C46" s="27">
        <v>-1000</v>
      </c>
      <c r="D46" s="27">
        <v>-500</v>
      </c>
      <c r="E46" s="27">
        <v>-500</v>
      </c>
      <c r="F46" s="27">
        <v>-500</v>
      </c>
      <c r="G46" s="27">
        <v>0</v>
      </c>
      <c r="H46" s="27">
        <v>-1000</v>
      </c>
      <c r="I46" s="27">
        <v>0</v>
      </c>
      <c r="J46" s="27">
        <v>-500</v>
      </c>
      <c r="K46" s="27">
        <v>0</v>
      </c>
      <c r="L46" s="27">
        <v>-500</v>
      </c>
      <c r="M46" s="27">
        <v>-500</v>
      </c>
      <c r="N46" s="27">
        <f t="shared" si="14"/>
        <v>-6000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280441.71</v>
      </c>
      <c r="C52" s="34">
        <f aca="true" t="shared" si="18" ref="C52:M52">+C37+C39</f>
        <v>162633.26</v>
      </c>
      <c r="D52" s="34">
        <f t="shared" si="18"/>
        <v>196186.76</v>
      </c>
      <c r="E52" s="34">
        <f t="shared" si="18"/>
        <v>49501.22</v>
      </c>
      <c r="F52" s="34">
        <f t="shared" si="18"/>
        <v>188924.5</v>
      </c>
      <c r="G52" s="34">
        <f t="shared" si="18"/>
        <v>198891.55</v>
      </c>
      <c r="H52" s="34">
        <f t="shared" si="18"/>
        <v>205035.68</v>
      </c>
      <c r="I52" s="34">
        <f t="shared" si="18"/>
        <v>260497.15999999997</v>
      </c>
      <c r="J52" s="34">
        <f t="shared" si="18"/>
        <v>186416.34</v>
      </c>
      <c r="K52" s="34">
        <f t="shared" si="18"/>
        <v>275812.04</v>
      </c>
      <c r="L52" s="34">
        <f t="shared" si="18"/>
        <v>99200.15</v>
      </c>
      <c r="M52" s="34">
        <f t="shared" si="18"/>
        <v>51874.67999999999</v>
      </c>
      <c r="N52" s="34">
        <f>SUM(B52:M52)</f>
        <v>2155415.0500000003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2155415.04</v>
      </c>
      <c r="P55" s="42"/>
    </row>
    <row r="56" spans="1:14" ht="18.75" customHeight="1">
      <c r="A56" s="17" t="s">
        <v>80</v>
      </c>
      <c r="B56" s="44">
        <v>58416.31</v>
      </c>
      <c r="C56" s="44">
        <v>49609.88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108026.19</v>
      </c>
    </row>
    <row r="57" spans="1:14" ht="18.75" customHeight="1">
      <c r="A57" s="17" t="s">
        <v>81</v>
      </c>
      <c r="B57" s="44">
        <v>222025.39</v>
      </c>
      <c r="C57" s="44">
        <v>113023.38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335048.77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196186.76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196186.76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49501.22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49501.22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188924.5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188924.5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198891.55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198891.55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162760.96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162760.96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42274.72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42274.72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260497.16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260497.16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186416.34</v>
      </c>
      <c r="K65" s="43">
        <v>0</v>
      </c>
      <c r="L65" s="43">
        <v>0</v>
      </c>
      <c r="M65" s="43">
        <v>0</v>
      </c>
      <c r="N65" s="34">
        <f t="shared" si="19"/>
        <v>186416.34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275812.04</v>
      </c>
      <c r="L66" s="43">
        <v>0</v>
      </c>
      <c r="M66" s="43">
        <v>0</v>
      </c>
      <c r="N66" s="31">
        <f t="shared" si="19"/>
        <v>275812.04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99200.15</v>
      </c>
      <c r="M67" s="43">
        <v>0</v>
      </c>
      <c r="N67" s="34">
        <f t="shared" si="19"/>
        <v>99200.15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51874.68</v>
      </c>
      <c r="N68" s="31">
        <f t="shared" si="19"/>
        <v>51874.68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0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1.944326098059244</v>
      </c>
      <c r="C73" s="54">
        <v>1.9171414522209473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1.6939999765121754</v>
      </c>
      <c r="C74" s="54">
        <v>1.5873390238649934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1.5792000250697251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1.9386782875203525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1.8132691155459282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1.4483000063919547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1.6949070553123153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1.6134306001361736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1.6389345739074452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1.7665901815722056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2.098936170212766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2.089000155884645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2015-01-19T11:44:30Z</cp:lastPrinted>
  <dcterms:created xsi:type="dcterms:W3CDTF">2012-11-28T17:54:39Z</dcterms:created>
  <dcterms:modified xsi:type="dcterms:W3CDTF">2015-01-19T11:59:22Z</dcterms:modified>
  <cp:category/>
  <cp:version/>
  <cp:contentType/>
  <cp:contentStatus/>
</cp:coreProperties>
</file>