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<sst xmlns="http://schemas.openxmlformats.org/spreadsheetml/2006/main" count="100" uniqueCount="98">
  <si>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</si>
  <si>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</si>
  <si>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</si>
  <si>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</si>
  <si>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</si>
  <si>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</si>
  <si>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</si>
  <si>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</si>
  <si>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</si>
  <si>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</si>
  <si>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</si>
  <si>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</si>
  <si>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</si>
  <si>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</si>
  <si>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</si>
  <si>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</si>
  <si>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</si>
  <si>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</si>
  <si>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</si>
  <si>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</si>
  <si>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</si>
  <si>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</si>
  <si>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</si>
  <si>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</si>
  <si>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</si>
  <si>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</si>
  <si>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</si>
  <si>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</si>
  <si>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</si>
  <si>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</si>
  <si>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</si>
  <si>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</si>
  <si>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</si>
  <si>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</si>
  <si>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</si>
  <si>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</si>
  <si>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</si>
  <si>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</si>
  <si>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</si>
  <si>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</si>
  <si>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</si>
  <si>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</si>
  <si>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</si>
  <si>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</si>
  <si>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</si>
  <si>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</si>
  <si>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</si>
  <si>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</si>
  <si>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</si>
  <si>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</si>
  <si>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</si>
  <si>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</si>
  <si>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</si>
  <si>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</si>
  <si>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</si>
  <si>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</si>
  <si>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</si>
  <si>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</si>
  <si>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</si>
  <si>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</si>
  <si>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</si>
  <si>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</si>
  <si>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</si>
  <si>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</si>
  <si>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</si>
  <si>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</si>
  <si>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</si>
  <si>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</si>
  <si>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</si>
  <si>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</si>
  <si>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</si>
  <si>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</si>
  <si>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</si>
  <si>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</si>
  <si>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</si>
  <si>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</si>
  <si>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</si>
  <si>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</si>
  <si>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</si>
  <si>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</si>
  <si>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</si>
  <si>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</si>
  <si>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</si>
  <si>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</si>
  <si>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</si>
  <si>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</si>
  <si>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</si>
  <si>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</si>
  <si>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</si>
  <si>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</si>
  <si>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</si>
  <si>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</si>
  <si>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</si>
  <si>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</si>
  <si>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</si>
  <si>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</si>
  <si>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</si>
  <si>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10/01/15 - VENCIMENTO 16/01/15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</si>
</sst>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" sqref="B4:M4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337889</v>
      </c>
      <c r="C7" s="10">
        <f>C8+C20+C24</f>
        <v>233735</v>
      </c>
      <c r="D7" s="10">
        <f>D8+D20+D24</f>
        <v>267640</v>
      </c>
      <c r="E7" s="10">
        <f>E8+E20+E24</f>
        <v>57064</v>
      </c>
      <c r="F7" s="10">
        <f aca="true" t="shared" si="0" ref="F7:M7">F8+F20+F24</f>
        <v>195668</v>
      </c>
      <c r="G7" s="10">
        <f t="shared" si="0"/>
        <v>313498</v>
      </c>
      <c r="H7" s="10">
        <f t="shared" si="0"/>
        <v>301168</v>
      </c>
      <c r="I7" s="10">
        <f t="shared" si="0"/>
        <v>298390</v>
      </c>
      <c r="J7" s="10">
        <f t="shared" si="0"/>
        <v>205897</v>
      </c>
      <c r="K7" s="10">
        <f t="shared" si="0"/>
        <v>278056</v>
      </c>
      <c r="L7" s="10">
        <f t="shared" si="0"/>
        <v>98420</v>
      </c>
      <c r="M7" s="10">
        <f t="shared" si="0"/>
        <v>54222</v>
      </c>
      <c r="N7" s="10">
        <f>+N8+N20+N24</f>
        <v>2641647</v>
      </c>
      <c r="P7" s="41"/>
    </row>
    <row r="8" spans="1:14" ht="18.75" customHeight="1">
      <c r="A8" s="11" t="s">
        <v>34</v>
      </c>
      <c r="B8" s="12">
        <f>+B9+B12+B16</f>
        <v>191570</v>
      </c>
      <c r="C8" s="12">
        <f>+C9+C12+C16</f>
        <v>139166</v>
      </c>
      <c r="D8" s="12">
        <f>+D9+D12+D16</f>
        <v>165156</v>
      </c>
      <c r="E8" s="12">
        <f>+E9+E12+E16</f>
        <v>34403</v>
      </c>
      <c r="F8" s="12">
        <f aca="true" t="shared" si="1" ref="F8:M8">+F9+F12+F16</f>
        <v>113738</v>
      </c>
      <c r="G8" s="12">
        <f t="shared" si="1"/>
        <v>185833</v>
      </c>
      <c r="H8" s="12">
        <f t="shared" si="1"/>
        <v>174213</v>
      </c>
      <c r="I8" s="12">
        <f t="shared" si="1"/>
        <v>170618</v>
      </c>
      <c r="J8" s="12">
        <f t="shared" si="1"/>
        <v>123510</v>
      </c>
      <c r="K8" s="12">
        <f t="shared" si="1"/>
        <v>154369</v>
      </c>
      <c r="L8" s="12">
        <f t="shared" si="1"/>
        <v>60104</v>
      </c>
      <c r="M8" s="12">
        <f t="shared" si="1"/>
        <v>35164</v>
      </c>
      <c r="N8" s="12">
        <f>SUM(B8:M8)</f>
        <v>1547844</v>
      </c>
    </row>
    <row r="9" spans="1:14" ht="18.75" customHeight="1">
      <c r="A9" s="13" t="s">
        <v>7</v>
      </c>
      <c r="B9" s="14">
        <v>31364</v>
      </c>
      <c r="C9" s="14">
        <v>27708</v>
      </c>
      <c r="D9" s="14">
        <v>21168</v>
      </c>
      <c r="E9" s="14">
        <v>5001</v>
      </c>
      <c r="F9" s="14">
        <v>16295</v>
      </c>
      <c r="G9" s="14">
        <v>28032</v>
      </c>
      <c r="H9" s="14">
        <v>34630</v>
      </c>
      <c r="I9" s="14">
        <v>19400</v>
      </c>
      <c r="J9" s="14">
        <v>20830</v>
      </c>
      <c r="K9" s="14">
        <v>19795</v>
      </c>
      <c r="L9" s="14">
        <v>11149</v>
      </c>
      <c r="M9" s="14">
        <v>6477</v>
      </c>
      <c r="N9" s="12">
        <f aca="true" t="shared" si="2" ref="N9:N19">SUM(B9:M9)</f>
        <v>241849</v>
      </c>
    </row>
    <row r="10" spans="1:14" ht="18.75" customHeight="1">
      <c r="A10" s="15" t="s">
        <v>8</v>
      </c>
      <c r="B10" s="14">
        <f>+B9-B11</f>
        <v>31364</v>
      </c>
      <c r="C10" s="14">
        <f>+C9-C11</f>
        <v>27708</v>
      </c>
      <c r="D10" s="14">
        <f>+D9-D11</f>
        <v>21168</v>
      </c>
      <c r="E10" s="14">
        <f>+E9-E11</f>
        <v>5001</v>
      </c>
      <c r="F10" s="14">
        <f aca="true" t="shared" si="3" ref="F10:M10">+F9-F11</f>
        <v>16295</v>
      </c>
      <c r="G10" s="14">
        <f t="shared" si="3"/>
        <v>28032</v>
      </c>
      <c r="H10" s="14">
        <f t="shared" si="3"/>
        <v>34630</v>
      </c>
      <c r="I10" s="14">
        <f t="shared" si="3"/>
        <v>19400</v>
      </c>
      <c r="J10" s="14">
        <f t="shared" si="3"/>
        <v>20830</v>
      </c>
      <c r="K10" s="14">
        <f t="shared" si="3"/>
        <v>19795</v>
      </c>
      <c r="L10" s="14">
        <f t="shared" si="3"/>
        <v>11149</v>
      </c>
      <c r="M10" s="14">
        <f t="shared" si="3"/>
        <v>6477</v>
      </c>
      <c r="N10" s="12">
        <f t="shared" si="2"/>
        <v>241849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156794</v>
      </c>
      <c r="C12" s="14">
        <f>C13+C14+C15</f>
        <v>109034</v>
      </c>
      <c r="D12" s="14">
        <f>D13+D14+D15</f>
        <v>141867</v>
      </c>
      <c r="E12" s="14">
        <f>E13+E14+E15</f>
        <v>28887</v>
      </c>
      <c r="F12" s="14">
        <f aca="true" t="shared" si="4" ref="F12:M12">F13+F14+F15</f>
        <v>95482</v>
      </c>
      <c r="G12" s="14">
        <f t="shared" si="4"/>
        <v>154301</v>
      </c>
      <c r="H12" s="14">
        <f t="shared" si="4"/>
        <v>136683</v>
      </c>
      <c r="I12" s="14">
        <f t="shared" si="4"/>
        <v>148533</v>
      </c>
      <c r="J12" s="14">
        <f t="shared" si="4"/>
        <v>100636</v>
      </c>
      <c r="K12" s="14">
        <f t="shared" si="4"/>
        <v>131935</v>
      </c>
      <c r="L12" s="14">
        <f t="shared" si="4"/>
        <v>48158</v>
      </c>
      <c r="M12" s="14">
        <f t="shared" si="4"/>
        <v>28319</v>
      </c>
      <c r="N12" s="12">
        <f t="shared" si="2"/>
        <v>1280629</v>
      </c>
    </row>
    <row r="13" spans="1:14" ht="18.75" customHeight="1">
      <c r="A13" s="15" t="s">
        <v>10</v>
      </c>
      <c r="B13" s="14">
        <v>79168</v>
      </c>
      <c r="C13" s="14">
        <v>57417</v>
      </c>
      <c r="D13" s="14">
        <v>72142</v>
      </c>
      <c r="E13" s="14">
        <v>14715</v>
      </c>
      <c r="F13" s="14">
        <v>49252</v>
      </c>
      <c r="G13" s="14">
        <v>80812</v>
      </c>
      <c r="H13" s="14">
        <v>73206</v>
      </c>
      <c r="I13" s="14">
        <v>77902</v>
      </c>
      <c r="J13" s="14">
        <v>51229</v>
      </c>
      <c r="K13" s="14">
        <v>66210</v>
      </c>
      <c r="L13" s="14">
        <v>23639</v>
      </c>
      <c r="M13" s="14">
        <v>13525</v>
      </c>
      <c r="N13" s="12">
        <f t="shared" si="2"/>
        <v>659217</v>
      </c>
    </row>
    <row r="14" spans="1:14" ht="18.75" customHeight="1">
      <c r="A14" s="15" t="s">
        <v>11</v>
      </c>
      <c r="B14" s="14">
        <v>73754</v>
      </c>
      <c r="C14" s="14">
        <v>48719</v>
      </c>
      <c r="D14" s="14">
        <v>67179</v>
      </c>
      <c r="E14" s="14">
        <v>13393</v>
      </c>
      <c r="F14" s="14">
        <v>43688</v>
      </c>
      <c r="G14" s="14">
        <v>69328</v>
      </c>
      <c r="H14" s="14">
        <v>60121</v>
      </c>
      <c r="I14" s="14">
        <v>67138</v>
      </c>
      <c r="J14" s="14">
        <v>46854</v>
      </c>
      <c r="K14" s="14">
        <v>62671</v>
      </c>
      <c r="L14" s="14">
        <v>23530</v>
      </c>
      <c r="M14" s="14">
        <v>14298</v>
      </c>
      <c r="N14" s="12">
        <f t="shared" si="2"/>
        <v>590673</v>
      </c>
    </row>
    <row r="15" spans="1:14" ht="18.75" customHeight="1">
      <c r="A15" s="15" t="s">
        <v>12</v>
      </c>
      <c r="B15" s="14">
        <v>3872</v>
      </c>
      <c r="C15" s="14">
        <v>2898</v>
      </c>
      <c r="D15" s="14">
        <v>2546</v>
      </c>
      <c r="E15" s="14">
        <v>779</v>
      </c>
      <c r="F15" s="14">
        <v>2542</v>
      </c>
      <c r="G15" s="14">
        <v>4161</v>
      </c>
      <c r="H15" s="14">
        <v>3356</v>
      </c>
      <c r="I15" s="14">
        <v>3493</v>
      </c>
      <c r="J15" s="14">
        <v>2553</v>
      </c>
      <c r="K15" s="14">
        <v>3054</v>
      </c>
      <c r="L15" s="14">
        <v>989</v>
      </c>
      <c r="M15" s="14">
        <v>496</v>
      </c>
      <c r="N15" s="12">
        <f t="shared" si="2"/>
        <v>30739</v>
      </c>
    </row>
    <row r="16" spans="1:14" ht="18.75" customHeight="1">
      <c r="A16" s="16" t="s">
        <v>33</v>
      </c>
      <c r="B16" s="14">
        <f>B17+B18+B19</f>
        <v>3412</v>
      </c>
      <c r="C16" s="14">
        <f>C17+C18+C19</f>
        <v>2424</v>
      </c>
      <c r="D16" s="14">
        <f>D17+D18+D19</f>
        <v>2121</v>
      </c>
      <c r="E16" s="14">
        <f>E17+E18+E19</f>
        <v>515</v>
      </c>
      <c r="F16" s="14">
        <f aca="true" t="shared" si="5" ref="F16:M16">F17+F18+F19</f>
        <v>1961</v>
      </c>
      <c r="G16" s="14">
        <f t="shared" si="5"/>
        <v>3500</v>
      </c>
      <c r="H16" s="14">
        <f t="shared" si="5"/>
        <v>2900</v>
      </c>
      <c r="I16" s="14">
        <f t="shared" si="5"/>
        <v>2685</v>
      </c>
      <c r="J16" s="14">
        <f t="shared" si="5"/>
        <v>2044</v>
      </c>
      <c r="K16" s="14">
        <f t="shared" si="5"/>
        <v>2639</v>
      </c>
      <c r="L16" s="14">
        <f t="shared" si="5"/>
        <v>797</v>
      </c>
      <c r="M16" s="14">
        <f t="shared" si="5"/>
        <v>368</v>
      </c>
      <c r="N16" s="12">
        <f t="shared" si="2"/>
        <v>25366</v>
      </c>
    </row>
    <row r="17" spans="1:14" ht="18.75" customHeight="1">
      <c r="A17" s="15" t="s">
        <v>30</v>
      </c>
      <c r="B17" s="14">
        <v>3077</v>
      </c>
      <c r="C17" s="14">
        <v>2217</v>
      </c>
      <c r="D17" s="14">
        <v>1928</v>
      </c>
      <c r="E17" s="14">
        <v>470</v>
      </c>
      <c r="F17" s="14">
        <v>1791</v>
      </c>
      <c r="G17" s="14">
        <v>3212</v>
      </c>
      <c r="H17" s="14">
        <v>2692</v>
      </c>
      <c r="I17" s="14">
        <v>2480</v>
      </c>
      <c r="J17" s="14">
        <v>1854</v>
      </c>
      <c r="K17" s="14">
        <v>2430</v>
      </c>
      <c r="L17" s="14">
        <v>725</v>
      </c>
      <c r="M17" s="14">
        <v>324</v>
      </c>
      <c r="N17" s="12">
        <f t="shared" si="2"/>
        <v>23200</v>
      </c>
    </row>
    <row r="18" spans="1:14" ht="18.75" customHeight="1">
      <c r="A18" s="15" t="s">
        <v>31</v>
      </c>
      <c r="B18" s="14">
        <v>313</v>
      </c>
      <c r="C18" s="14">
        <v>188</v>
      </c>
      <c r="D18" s="14">
        <v>180</v>
      </c>
      <c r="E18" s="14">
        <v>40</v>
      </c>
      <c r="F18" s="14">
        <v>146</v>
      </c>
      <c r="G18" s="14">
        <v>260</v>
      </c>
      <c r="H18" s="14">
        <v>197</v>
      </c>
      <c r="I18" s="14">
        <v>192</v>
      </c>
      <c r="J18" s="14">
        <v>173</v>
      </c>
      <c r="K18" s="14">
        <v>205</v>
      </c>
      <c r="L18" s="14">
        <v>68</v>
      </c>
      <c r="M18" s="14">
        <v>41</v>
      </c>
      <c r="N18" s="12">
        <f t="shared" si="2"/>
        <v>2003</v>
      </c>
    </row>
    <row r="19" spans="1:14" ht="18.75" customHeight="1">
      <c r="A19" s="15" t="s">
        <v>32</v>
      </c>
      <c r="B19" s="14">
        <v>22</v>
      </c>
      <c r="C19" s="14">
        <v>19</v>
      </c>
      <c r="D19" s="14">
        <v>13</v>
      </c>
      <c r="E19" s="14">
        <v>5</v>
      </c>
      <c r="F19" s="14">
        <v>24</v>
      </c>
      <c r="G19" s="14">
        <v>28</v>
      </c>
      <c r="H19" s="14">
        <v>11</v>
      </c>
      <c r="I19" s="14">
        <v>13</v>
      </c>
      <c r="J19" s="14">
        <v>17</v>
      </c>
      <c r="K19" s="14">
        <v>4</v>
      </c>
      <c r="L19" s="14">
        <v>4</v>
      </c>
      <c r="M19" s="14">
        <v>3</v>
      </c>
      <c r="N19" s="12">
        <f t="shared" si="2"/>
        <v>163</v>
      </c>
    </row>
    <row r="20" spans="1:14" ht="18.75" customHeight="1">
      <c r="A20" s="17" t="s">
        <v>13</v>
      </c>
      <c r="B20" s="18">
        <f>B21+B22+B23</f>
        <v>104926</v>
      </c>
      <c r="C20" s="18">
        <f>C21+C22+C23</f>
        <v>63187</v>
      </c>
      <c r="D20" s="18">
        <f>D21+D22+D23</f>
        <v>67215</v>
      </c>
      <c r="E20" s="18">
        <f>E21+E22+E23</f>
        <v>14012</v>
      </c>
      <c r="F20" s="18">
        <f aca="true" t="shared" si="6" ref="F20:M20">F21+F22+F23</f>
        <v>51976</v>
      </c>
      <c r="G20" s="18">
        <f t="shared" si="6"/>
        <v>81136</v>
      </c>
      <c r="H20" s="18">
        <f t="shared" si="6"/>
        <v>84899</v>
      </c>
      <c r="I20" s="18">
        <f t="shared" si="6"/>
        <v>95443</v>
      </c>
      <c r="J20" s="18">
        <f t="shared" si="6"/>
        <v>57399</v>
      </c>
      <c r="K20" s="18">
        <f t="shared" si="6"/>
        <v>97252</v>
      </c>
      <c r="L20" s="18">
        <f t="shared" si="6"/>
        <v>30256</v>
      </c>
      <c r="M20" s="18">
        <f t="shared" si="6"/>
        <v>15655</v>
      </c>
      <c r="N20" s="12">
        <f aca="true" t="shared" si="7" ref="N20:N26">SUM(B20:M20)</f>
        <v>763356</v>
      </c>
    </row>
    <row r="21" spans="1:14" ht="18.75" customHeight="1">
      <c r="A21" s="13" t="s">
        <v>14</v>
      </c>
      <c r="B21" s="14">
        <v>57274</v>
      </c>
      <c r="C21" s="14">
        <v>37587</v>
      </c>
      <c r="D21" s="14">
        <v>37096</v>
      </c>
      <c r="E21" s="14">
        <v>7933</v>
      </c>
      <c r="F21" s="14">
        <v>29750</v>
      </c>
      <c r="G21" s="14">
        <v>47105</v>
      </c>
      <c r="H21" s="14">
        <v>50077</v>
      </c>
      <c r="I21" s="14">
        <v>53784</v>
      </c>
      <c r="J21" s="14">
        <v>31958</v>
      </c>
      <c r="K21" s="14">
        <v>52154</v>
      </c>
      <c r="L21" s="14">
        <v>16297</v>
      </c>
      <c r="M21" s="14">
        <v>8227</v>
      </c>
      <c r="N21" s="12">
        <f t="shared" si="7"/>
        <v>429242</v>
      </c>
    </row>
    <row r="22" spans="1:14" ht="18.75" customHeight="1">
      <c r="A22" s="13" t="s">
        <v>15</v>
      </c>
      <c r="B22" s="14">
        <v>45484</v>
      </c>
      <c r="C22" s="14">
        <v>24195</v>
      </c>
      <c r="D22" s="14">
        <v>28981</v>
      </c>
      <c r="E22" s="14">
        <v>5764</v>
      </c>
      <c r="F22" s="14">
        <v>20991</v>
      </c>
      <c r="G22" s="14">
        <v>32129</v>
      </c>
      <c r="H22" s="14">
        <v>33100</v>
      </c>
      <c r="I22" s="14">
        <v>39706</v>
      </c>
      <c r="J22" s="14">
        <v>24274</v>
      </c>
      <c r="K22" s="14">
        <v>43382</v>
      </c>
      <c r="L22" s="14">
        <v>13449</v>
      </c>
      <c r="M22" s="14">
        <v>7183</v>
      </c>
      <c r="N22" s="12">
        <f t="shared" si="7"/>
        <v>318638</v>
      </c>
    </row>
    <row r="23" spans="1:14" ht="18.75" customHeight="1">
      <c r="A23" s="13" t="s">
        <v>16</v>
      </c>
      <c r="B23" s="14">
        <v>2168</v>
      </c>
      <c r="C23" s="14">
        <v>1405</v>
      </c>
      <c r="D23" s="14">
        <v>1138</v>
      </c>
      <c r="E23" s="14">
        <v>315</v>
      </c>
      <c r="F23" s="14">
        <v>1235</v>
      </c>
      <c r="G23" s="14">
        <v>1902</v>
      </c>
      <c r="H23" s="14">
        <v>1722</v>
      </c>
      <c r="I23" s="14">
        <v>1953</v>
      </c>
      <c r="J23" s="14">
        <v>1167</v>
      </c>
      <c r="K23" s="14">
        <v>1716</v>
      </c>
      <c r="L23" s="14">
        <v>510</v>
      </c>
      <c r="M23" s="14">
        <v>245</v>
      </c>
      <c r="N23" s="12">
        <f t="shared" si="7"/>
        <v>15476</v>
      </c>
    </row>
    <row r="24" spans="1:14" ht="18.75" customHeight="1">
      <c r="A24" s="17" t="s">
        <v>17</v>
      </c>
      <c r="B24" s="14">
        <f>B25+B26</f>
        <v>41393</v>
      </c>
      <c r="C24" s="14">
        <f>C25+C26</f>
        <v>31382</v>
      </c>
      <c r="D24" s="14">
        <f>D25+D26</f>
        <v>35269</v>
      </c>
      <c r="E24" s="14">
        <f>E25+E26</f>
        <v>8649</v>
      </c>
      <c r="F24" s="14">
        <f aca="true" t="shared" si="8" ref="F24:M24">F25+F26</f>
        <v>29954</v>
      </c>
      <c r="G24" s="14">
        <f t="shared" si="8"/>
        <v>46529</v>
      </c>
      <c r="H24" s="14">
        <f t="shared" si="8"/>
        <v>42056</v>
      </c>
      <c r="I24" s="14">
        <f t="shared" si="8"/>
        <v>32329</v>
      </c>
      <c r="J24" s="14">
        <f t="shared" si="8"/>
        <v>24988</v>
      </c>
      <c r="K24" s="14">
        <f t="shared" si="8"/>
        <v>26435</v>
      </c>
      <c r="L24" s="14">
        <f t="shared" si="8"/>
        <v>8060</v>
      </c>
      <c r="M24" s="14">
        <f t="shared" si="8"/>
        <v>3403</v>
      </c>
      <c r="N24" s="12">
        <f t="shared" si="7"/>
        <v>330447</v>
      </c>
    </row>
    <row r="25" spans="1:14" ht="18.75" customHeight="1">
      <c r="A25" s="13" t="s">
        <v>18</v>
      </c>
      <c r="B25" s="14">
        <v>26492</v>
      </c>
      <c r="C25" s="14">
        <v>20084</v>
      </c>
      <c r="D25" s="14">
        <v>22572</v>
      </c>
      <c r="E25" s="14">
        <v>5535</v>
      </c>
      <c r="F25" s="14">
        <v>19171</v>
      </c>
      <c r="G25" s="14">
        <v>29779</v>
      </c>
      <c r="H25" s="14">
        <v>26916</v>
      </c>
      <c r="I25" s="14">
        <v>20691</v>
      </c>
      <c r="J25" s="14">
        <v>15992</v>
      </c>
      <c r="K25" s="14">
        <v>16918</v>
      </c>
      <c r="L25" s="14">
        <v>5158</v>
      </c>
      <c r="M25" s="14">
        <v>2178</v>
      </c>
      <c r="N25" s="12">
        <f t="shared" si="7"/>
        <v>211486</v>
      </c>
    </row>
    <row r="26" spans="1:14" ht="18.75" customHeight="1">
      <c r="A26" s="13" t="s">
        <v>19</v>
      </c>
      <c r="B26" s="14">
        <v>14901</v>
      </c>
      <c r="C26" s="14">
        <v>11298</v>
      </c>
      <c r="D26" s="14">
        <v>12697</v>
      </c>
      <c r="E26" s="14">
        <v>3114</v>
      </c>
      <c r="F26" s="14">
        <v>10783</v>
      </c>
      <c r="G26" s="14">
        <v>16750</v>
      </c>
      <c r="H26" s="14">
        <v>15140</v>
      </c>
      <c r="I26" s="14">
        <v>11638</v>
      </c>
      <c r="J26" s="14">
        <v>8996</v>
      </c>
      <c r="K26" s="14">
        <v>9517</v>
      </c>
      <c r="L26" s="14">
        <v>2902</v>
      </c>
      <c r="M26" s="14">
        <v>1225</v>
      </c>
      <c r="N26" s="12">
        <f t="shared" si="7"/>
        <v>118961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0.9705</v>
      </c>
      <c r="D30" s="22">
        <v>1</v>
      </c>
      <c r="E30" s="22">
        <v>0.9449</v>
      </c>
      <c r="F30" s="22">
        <v>0.9856</v>
      </c>
      <c r="G30" s="22">
        <v>1</v>
      </c>
      <c r="H30" s="22">
        <v>0.972</v>
      </c>
      <c r="I30" s="22">
        <v>0.9848</v>
      </c>
      <c r="J30" s="22">
        <v>1</v>
      </c>
      <c r="K30" s="22">
        <v>0.9927</v>
      </c>
      <c r="L30" s="22">
        <v>0.9953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0.9960392367424648</v>
      </c>
      <c r="D32" s="23">
        <f t="shared" si="9"/>
        <v>1</v>
      </c>
      <c r="E32" s="23">
        <f t="shared" si="9"/>
        <v>0.9916486769241554</v>
      </c>
      <c r="F32" s="23">
        <f t="shared" si="9"/>
        <v>0.9977955639143856</v>
      </c>
      <c r="G32" s="23">
        <f t="shared" si="9"/>
        <v>1</v>
      </c>
      <c r="H32" s="23">
        <f t="shared" si="9"/>
        <v>0.9960899962811455</v>
      </c>
      <c r="I32" s="23">
        <f t="shared" si="9"/>
        <v>0.9983531592881799</v>
      </c>
      <c r="J32" s="23">
        <f t="shared" si="9"/>
        <v>1</v>
      </c>
      <c r="K32" s="23">
        <f t="shared" si="9"/>
        <v>0.9993059833270995</v>
      </c>
      <c r="L32" s="23">
        <f t="shared" si="9"/>
        <v>0.9996150985572039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1.6753379962008257</v>
      </c>
      <c r="D35" s="26">
        <f>D32*D34</f>
        <v>1.5792</v>
      </c>
      <c r="E35" s="26">
        <f>E32*E34</f>
        <v>1.9402598012698022</v>
      </c>
      <c r="F35" s="26">
        <f aca="true" t="shared" si="10" ref="F35:M35">F32*F34</f>
        <v>1.8135932169707873</v>
      </c>
      <c r="G35" s="26">
        <f t="shared" si="10"/>
        <v>1.4483</v>
      </c>
      <c r="H35" s="26">
        <f t="shared" si="10"/>
        <v>1.6764194637411678</v>
      </c>
      <c r="I35" s="26">
        <f t="shared" si="10"/>
        <v>1.6391960522352624</v>
      </c>
      <c r="J35" s="26">
        <f t="shared" si="10"/>
        <v>1.8492</v>
      </c>
      <c r="K35" s="26">
        <f t="shared" si="10"/>
        <v>1.7666730479239792</v>
      </c>
      <c r="L35" s="26">
        <f t="shared" si="10"/>
        <v>2.098991783950417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588197.17</v>
      </c>
      <c r="C37" s="29">
        <f>ROUND(+C7*C35,2)</f>
        <v>391585.13</v>
      </c>
      <c r="D37" s="29">
        <f>ROUND(+D7*D35,2)</f>
        <v>422657.09</v>
      </c>
      <c r="E37" s="29">
        <f>ROUND(+E7*E35,2)</f>
        <v>110718.99</v>
      </c>
      <c r="F37" s="29">
        <f aca="true" t="shared" si="11" ref="F37:M37">ROUND(+F7*F35,2)</f>
        <v>354862.16</v>
      </c>
      <c r="G37" s="29">
        <f t="shared" si="11"/>
        <v>454039.15</v>
      </c>
      <c r="H37" s="29">
        <f t="shared" si="11"/>
        <v>504883.9</v>
      </c>
      <c r="I37" s="29">
        <f t="shared" si="11"/>
        <v>489119.71</v>
      </c>
      <c r="J37" s="29">
        <f t="shared" si="11"/>
        <v>380744.73</v>
      </c>
      <c r="K37" s="29">
        <f t="shared" si="11"/>
        <v>491234.04</v>
      </c>
      <c r="L37" s="29">
        <f t="shared" si="11"/>
        <v>206582.77</v>
      </c>
      <c r="M37" s="29">
        <f t="shared" si="11"/>
        <v>113269.76</v>
      </c>
      <c r="N37" s="29">
        <f>SUM(B37:M37)</f>
        <v>4507894.6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-110774</v>
      </c>
      <c r="C39" s="30">
        <f>+C40+C43+C50</f>
        <v>-97978</v>
      </c>
      <c r="D39" s="30">
        <f>+D40+D43+D50</f>
        <v>-74588</v>
      </c>
      <c r="E39" s="30">
        <f>+E40+E43+E50</f>
        <v>-18003.5</v>
      </c>
      <c r="F39" s="30">
        <f aca="true" t="shared" si="12" ref="F39:M39">+F40+F43+F50</f>
        <v>-57532.5</v>
      </c>
      <c r="G39" s="30">
        <f t="shared" si="12"/>
        <v>-98112</v>
      </c>
      <c r="H39" s="30">
        <f t="shared" si="12"/>
        <v>-122205</v>
      </c>
      <c r="I39" s="30">
        <f t="shared" si="12"/>
        <v>-67900</v>
      </c>
      <c r="J39" s="30">
        <f t="shared" si="12"/>
        <v>-73405</v>
      </c>
      <c r="K39" s="30">
        <f t="shared" si="12"/>
        <v>-69282.5</v>
      </c>
      <c r="L39" s="30">
        <f t="shared" si="12"/>
        <v>-39521.5</v>
      </c>
      <c r="M39" s="30">
        <f t="shared" si="12"/>
        <v>-23169.5</v>
      </c>
      <c r="N39" s="30">
        <f>+N40+N43+N50</f>
        <v>-852471.5</v>
      </c>
      <c r="P39" s="42"/>
    </row>
    <row r="40" spans="1:16" ht="18.75" customHeight="1">
      <c r="A40" s="17" t="s">
        <v>70</v>
      </c>
      <c r="B40" s="31">
        <f>B41+B42</f>
        <v>-109774</v>
      </c>
      <c r="C40" s="31">
        <f>C41+C42</f>
        <v>-96978</v>
      </c>
      <c r="D40" s="31">
        <f>D41+D42</f>
        <v>-74088</v>
      </c>
      <c r="E40" s="31">
        <f>E41+E42</f>
        <v>-17503.5</v>
      </c>
      <c r="F40" s="31">
        <f aca="true" t="shared" si="13" ref="F40:M40">F41+F42</f>
        <v>-57032.5</v>
      </c>
      <c r="G40" s="31">
        <f t="shared" si="13"/>
        <v>-98112</v>
      </c>
      <c r="H40" s="31">
        <f t="shared" si="13"/>
        <v>-121205</v>
      </c>
      <c r="I40" s="31">
        <f t="shared" si="13"/>
        <v>-67900</v>
      </c>
      <c r="J40" s="31">
        <f t="shared" si="13"/>
        <v>-72905</v>
      </c>
      <c r="K40" s="31">
        <f t="shared" si="13"/>
        <v>-69282.5</v>
      </c>
      <c r="L40" s="31">
        <f t="shared" si="13"/>
        <v>-39021.5</v>
      </c>
      <c r="M40" s="31">
        <f t="shared" si="13"/>
        <v>-22669.5</v>
      </c>
      <c r="N40" s="30">
        <f aca="true" t="shared" si="14" ref="N40:N50">SUM(B40:M40)</f>
        <v>-846471.5</v>
      </c>
      <c r="P40" s="42"/>
    </row>
    <row r="41" spans="1:16" ht="18.75" customHeight="1">
      <c r="A41" s="13" t="s">
        <v>67</v>
      </c>
      <c r="B41" s="20">
        <f>ROUND(-B9*$D$3,2)</f>
        <v>-109774</v>
      </c>
      <c r="C41" s="20">
        <f>ROUND(-C9*$D$3,2)</f>
        <v>-96978</v>
      </c>
      <c r="D41" s="20">
        <f>ROUND(-D9*$D$3,2)</f>
        <v>-74088</v>
      </c>
      <c r="E41" s="20">
        <f>ROUND(-E9*$D$3,2)</f>
        <v>-17503.5</v>
      </c>
      <c r="F41" s="20">
        <f aca="true" t="shared" si="15" ref="F41:M41">ROUND(-F9*$D$3,2)</f>
        <v>-57032.5</v>
      </c>
      <c r="G41" s="20">
        <f t="shared" si="15"/>
        <v>-98112</v>
      </c>
      <c r="H41" s="20">
        <f t="shared" si="15"/>
        <v>-121205</v>
      </c>
      <c r="I41" s="20">
        <f t="shared" si="15"/>
        <v>-67900</v>
      </c>
      <c r="J41" s="20">
        <f t="shared" si="15"/>
        <v>-72905</v>
      </c>
      <c r="K41" s="20">
        <f t="shared" si="15"/>
        <v>-69282.5</v>
      </c>
      <c r="L41" s="20">
        <f t="shared" si="15"/>
        <v>-39021.5</v>
      </c>
      <c r="M41" s="20">
        <f t="shared" si="15"/>
        <v>-22669.5</v>
      </c>
      <c r="N41" s="56">
        <f t="shared" si="14"/>
        <v>-846471.5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-1000</v>
      </c>
      <c r="C43" s="31">
        <f>SUM(C44:C48)</f>
        <v>-1000</v>
      </c>
      <c r="D43" s="31">
        <f>SUM(D44:D48)</f>
        <v>-500</v>
      </c>
      <c r="E43" s="31">
        <f>SUM(E44:E48)</f>
        <v>-500</v>
      </c>
      <c r="F43" s="31">
        <f aca="true" t="shared" si="17" ref="F43:M43">SUM(F44:F48)</f>
        <v>-500</v>
      </c>
      <c r="G43" s="31">
        <f t="shared" si="17"/>
        <v>0</v>
      </c>
      <c r="H43" s="31">
        <f t="shared" si="17"/>
        <v>-1000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-500</v>
      </c>
      <c r="M43" s="31">
        <f t="shared" si="17"/>
        <v>-500</v>
      </c>
      <c r="N43" s="31">
        <f>SUM(N44:N48)</f>
        <v>-6000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-1000</v>
      </c>
      <c r="C46" s="27">
        <v>-1000</v>
      </c>
      <c r="D46" s="27">
        <v>-500</v>
      </c>
      <c r="E46" s="27">
        <v>-500</v>
      </c>
      <c r="F46" s="27">
        <v>-500</v>
      </c>
      <c r="G46" s="27">
        <v>0</v>
      </c>
      <c r="H46" s="27">
        <v>-1000</v>
      </c>
      <c r="I46" s="27">
        <v>0</v>
      </c>
      <c r="J46" s="27">
        <v>-500</v>
      </c>
      <c r="K46" s="27">
        <v>0</v>
      </c>
      <c r="L46" s="27">
        <v>-500</v>
      </c>
      <c r="M46" s="27">
        <v>-500</v>
      </c>
      <c r="N46" s="27">
        <f t="shared" si="14"/>
        <v>-6000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477423.17000000004</v>
      </c>
      <c r="C52" s="34">
        <f aca="true" t="shared" si="18" ref="C52:M52">+C37+C39</f>
        <v>293607.13</v>
      </c>
      <c r="D52" s="34">
        <f t="shared" si="18"/>
        <v>348069.09</v>
      </c>
      <c r="E52" s="34">
        <f t="shared" si="18"/>
        <v>92715.49</v>
      </c>
      <c r="F52" s="34">
        <f t="shared" si="18"/>
        <v>297329.66</v>
      </c>
      <c r="G52" s="34">
        <f t="shared" si="18"/>
        <v>355927.15</v>
      </c>
      <c r="H52" s="34">
        <f t="shared" si="18"/>
        <v>382678.9</v>
      </c>
      <c r="I52" s="34">
        <f t="shared" si="18"/>
        <v>421219.71</v>
      </c>
      <c r="J52" s="34">
        <f t="shared" si="18"/>
        <v>307339.73</v>
      </c>
      <c r="K52" s="34">
        <f t="shared" si="18"/>
        <v>421951.54</v>
      </c>
      <c r="L52" s="34">
        <f t="shared" si="18"/>
        <v>167061.27</v>
      </c>
      <c r="M52" s="34">
        <f t="shared" si="18"/>
        <v>90100.26</v>
      </c>
      <c r="N52" s="34">
        <f>SUM(B52:M52)</f>
        <v>3655423.0999999996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3655423.09</v>
      </c>
      <c r="P55" s="42"/>
    </row>
    <row r="56" spans="1:14" ht="18.75" customHeight="1">
      <c r="A56" s="17" t="s">
        <v>80</v>
      </c>
      <c r="B56" s="44">
        <v>95970.12</v>
      </c>
      <c r="C56" s="44">
        <v>89592.14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185562.26</v>
      </c>
    </row>
    <row r="57" spans="1:14" ht="18.75" customHeight="1">
      <c r="A57" s="17" t="s">
        <v>81</v>
      </c>
      <c r="B57" s="44">
        <v>381453.05</v>
      </c>
      <c r="C57" s="44">
        <v>204014.99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585468.04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348069.09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348069.09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92715.49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92715.49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297329.66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297329.66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355927.15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355927.15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292424.44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292424.44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90254.45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90254.45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421219.71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421219.71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307339.73</v>
      </c>
      <c r="K65" s="43">
        <v>0</v>
      </c>
      <c r="L65" s="43">
        <v>0</v>
      </c>
      <c r="M65" s="43">
        <v>0</v>
      </c>
      <c r="N65" s="34">
        <f t="shared" si="19"/>
        <v>307339.73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421951.54</v>
      </c>
      <c r="L66" s="43">
        <v>0</v>
      </c>
      <c r="M66" s="43">
        <v>0</v>
      </c>
      <c r="N66" s="31">
        <f t="shared" si="19"/>
        <v>421951.54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167061.27</v>
      </c>
      <c r="M67" s="43">
        <v>0</v>
      </c>
      <c r="N67" s="34">
        <f t="shared" si="19"/>
        <v>167061.27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90100.26</v>
      </c>
      <c r="N68" s="31">
        <f t="shared" si="19"/>
        <v>90100.26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0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1.9534540920128636</v>
      </c>
      <c r="C73" s="54">
        <v>1.9076313641785423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1.6939999855564905</v>
      </c>
      <c r="C74" s="54">
        <v>1.5882841917668025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1.5792000074727246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1.9402598836394225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1.8135932293476706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1.4482999891546358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1.698525103754985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1.6142633843817238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1.6391960521465196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1.8491999883436865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1.7666730442788503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2.098991769965454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2.0890000368853974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2015-01-19T11:44:23Z</cp:lastPrinted>
  <dcterms:created xsi:type="dcterms:W3CDTF">2012-11-28T17:54:39Z</dcterms:created>
  <dcterms:modified xsi:type="dcterms:W3CDTF">2015-01-19T11:59:26Z</dcterms:modified>
  <cp:category/>
  <cp:version/>
  <cp:contentType/>
  <cp:contentStatus/>
</cp:coreProperties>
</file>