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<sst xmlns="http://schemas.openxmlformats.org/spreadsheetml/2006/main" count="100" uniqueCount="98">
  <si>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</si>
  <si>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</si>
  <si>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</si>
  <si>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</si>
  <si>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</si>
  <si>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</si>
  <si>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</si>
  <si>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</si>
  <si>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</si>
  <si>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</si>
  <si>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</si>
  <si>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</si>
  <si>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</si>
  <si>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</si>
  <si>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</si>
  <si>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</si>
  <si>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</si>
  <si>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</si>
  <si>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</si>
  <si>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</si>
  <si>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</si>
  <si>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</si>
  <si>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</si>
  <si>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</si>
  <si>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</si>
  <si>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</si>
  <si>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</si>
  <si>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</si>
  <si>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</si>
  <si>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</si>
  <si>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</si>
  <si>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</si>
  <si>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</si>
  <si>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</si>
  <si>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</si>
  <si>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</si>
  <si>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</si>
  <si>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</si>
  <si>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</si>
  <si>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</si>
  <si>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</si>
  <si>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</si>
  <si>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</si>
  <si>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</si>
  <si>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</si>
  <si>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</si>
  <si>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</si>
  <si>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</si>
  <si>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</si>
  <si>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</si>
  <si>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</si>
  <si>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</si>
  <si>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</si>
  <si>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</si>
  <si>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</si>
  <si>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</si>
  <si>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</si>
  <si>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</si>
  <si>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</si>
  <si>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</si>
  <si>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</si>
  <si>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</si>
  <si>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</si>
  <si>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</si>
  <si>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</si>
  <si>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</si>
  <si>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</si>
  <si>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</si>
  <si>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</si>
  <si>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</si>
  <si>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</si>
  <si>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</si>
  <si>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</si>
  <si>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</si>
  <si>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</si>
  <si>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</si>
  <si>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</si>
  <si>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</si>
  <si>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</si>
  <si>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</si>
  <si>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</si>
  <si>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</si>
  <si>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</si>
  <si>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</si>
  <si>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</si>
  <si>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</si>
  <si>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</si>
  <si>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</si>
  <si>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</si>
  <si>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</si>
  <si>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</si>
  <si>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</si>
  <si>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</si>
  <si>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</si>
  <si>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</si>
  <si>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</si>
  <si>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</si>
  <si>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09/01/15 - VENCIMENTO 16/01/15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</si>
</sst>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N2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463203</v>
      </c>
      <c r="C7" s="10">
        <f>C8+C20+C24</f>
        <v>337913</v>
      </c>
      <c r="D7" s="10">
        <f>D8+D20+D24</f>
        <v>347770</v>
      </c>
      <c r="E7" s="10">
        <f>E8+E20+E24</f>
        <v>74352</v>
      </c>
      <c r="F7" s="10">
        <f aca="true" t="shared" si="0" ref="F7:M7">F8+F20+F24</f>
        <v>270274</v>
      </c>
      <c r="G7" s="10">
        <f t="shared" si="0"/>
        <v>458974</v>
      </c>
      <c r="H7" s="10">
        <f t="shared" si="0"/>
        <v>425842</v>
      </c>
      <c r="I7" s="10">
        <f t="shared" si="0"/>
        <v>387810</v>
      </c>
      <c r="J7" s="10">
        <f t="shared" si="0"/>
        <v>281272</v>
      </c>
      <c r="K7" s="10">
        <f t="shared" si="0"/>
        <v>344213</v>
      </c>
      <c r="L7" s="10">
        <f t="shared" si="0"/>
        <v>143200</v>
      </c>
      <c r="M7" s="10">
        <f t="shared" si="0"/>
        <v>87006</v>
      </c>
      <c r="N7" s="10">
        <f>+N8+N20+N24</f>
        <v>3621829</v>
      </c>
      <c r="P7" s="41"/>
    </row>
    <row r="8" spans="1:14" ht="18.75" customHeight="1">
      <c r="A8" s="11" t="s">
        <v>34</v>
      </c>
      <c r="B8" s="12">
        <f>+B9+B12+B16</f>
        <v>255590</v>
      </c>
      <c r="C8" s="12">
        <f>+C9+C12+C16</f>
        <v>195946</v>
      </c>
      <c r="D8" s="12">
        <f>+D9+D12+D16</f>
        <v>216025</v>
      </c>
      <c r="E8" s="12">
        <f>+E9+E12+E16</f>
        <v>44024</v>
      </c>
      <c r="F8" s="12">
        <f aca="true" t="shared" si="1" ref="F8:M8">+F9+F12+F16</f>
        <v>155987</v>
      </c>
      <c r="G8" s="12">
        <f t="shared" si="1"/>
        <v>270390</v>
      </c>
      <c r="H8" s="12">
        <f t="shared" si="1"/>
        <v>239304</v>
      </c>
      <c r="I8" s="12">
        <f t="shared" si="1"/>
        <v>221615</v>
      </c>
      <c r="J8" s="12">
        <f t="shared" si="1"/>
        <v>164090</v>
      </c>
      <c r="K8" s="12">
        <f t="shared" si="1"/>
        <v>182668</v>
      </c>
      <c r="L8" s="12">
        <f t="shared" si="1"/>
        <v>85519</v>
      </c>
      <c r="M8" s="12">
        <f t="shared" si="1"/>
        <v>54847</v>
      </c>
      <c r="N8" s="12">
        <f>SUM(B8:M8)</f>
        <v>2086005</v>
      </c>
    </row>
    <row r="9" spans="1:14" ht="18.75" customHeight="1">
      <c r="A9" s="13" t="s">
        <v>7</v>
      </c>
      <c r="B9" s="14">
        <v>33145</v>
      </c>
      <c r="C9" s="14">
        <v>30624</v>
      </c>
      <c r="D9" s="14">
        <v>21137</v>
      </c>
      <c r="E9" s="14">
        <v>5429</v>
      </c>
      <c r="F9" s="14">
        <v>16828</v>
      </c>
      <c r="G9" s="14">
        <v>30822</v>
      </c>
      <c r="H9" s="14">
        <v>37481</v>
      </c>
      <c r="I9" s="14">
        <v>18386</v>
      </c>
      <c r="J9" s="14">
        <v>22897</v>
      </c>
      <c r="K9" s="14">
        <v>19383</v>
      </c>
      <c r="L9" s="14">
        <v>13455</v>
      </c>
      <c r="M9" s="14">
        <v>8482</v>
      </c>
      <c r="N9" s="12">
        <f aca="true" t="shared" si="2" ref="N9:N19">SUM(B9:M9)</f>
        <v>258069</v>
      </c>
    </row>
    <row r="10" spans="1:14" ht="18.75" customHeight="1">
      <c r="A10" s="15" t="s">
        <v>8</v>
      </c>
      <c r="B10" s="14">
        <f>+B9-B11</f>
        <v>33145</v>
      </c>
      <c r="C10" s="14">
        <f>+C9-C11</f>
        <v>30624</v>
      </c>
      <c r="D10" s="14">
        <f>+D9-D11</f>
        <v>21137</v>
      </c>
      <c r="E10" s="14">
        <f>+E9-E11</f>
        <v>5429</v>
      </c>
      <c r="F10" s="14">
        <f aca="true" t="shared" si="3" ref="F10:M10">+F9-F11</f>
        <v>16828</v>
      </c>
      <c r="G10" s="14">
        <f t="shared" si="3"/>
        <v>30822</v>
      </c>
      <c r="H10" s="14">
        <f t="shared" si="3"/>
        <v>37481</v>
      </c>
      <c r="I10" s="14">
        <f t="shared" si="3"/>
        <v>18386</v>
      </c>
      <c r="J10" s="14">
        <f t="shared" si="3"/>
        <v>22897</v>
      </c>
      <c r="K10" s="14">
        <f t="shared" si="3"/>
        <v>19383</v>
      </c>
      <c r="L10" s="14">
        <f t="shared" si="3"/>
        <v>13455</v>
      </c>
      <c r="M10" s="14">
        <f t="shared" si="3"/>
        <v>8482</v>
      </c>
      <c r="N10" s="12">
        <f t="shared" si="2"/>
        <v>258069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218308</v>
      </c>
      <c r="C12" s="14">
        <f>C13+C14+C15</f>
        <v>161956</v>
      </c>
      <c r="D12" s="14">
        <f>D13+D14+D15</f>
        <v>192454</v>
      </c>
      <c r="E12" s="14">
        <f>E13+E14+E15</f>
        <v>37958</v>
      </c>
      <c r="F12" s="14">
        <f aca="true" t="shared" si="4" ref="F12:M12">F13+F14+F15</f>
        <v>136766</v>
      </c>
      <c r="G12" s="14">
        <f t="shared" si="4"/>
        <v>234783</v>
      </c>
      <c r="H12" s="14">
        <f t="shared" si="4"/>
        <v>198126</v>
      </c>
      <c r="I12" s="14">
        <f t="shared" si="4"/>
        <v>200088</v>
      </c>
      <c r="J12" s="14">
        <f t="shared" si="4"/>
        <v>138764</v>
      </c>
      <c r="K12" s="14">
        <f t="shared" si="4"/>
        <v>160313</v>
      </c>
      <c r="L12" s="14">
        <f t="shared" si="4"/>
        <v>70912</v>
      </c>
      <c r="M12" s="14">
        <f t="shared" si="4"/>
        <v>45758</v>
      </c>
      <c r="N12" s="12">
        <f t="shared" si="2"/>
        <v>1796186</v>
      </c>
    </row>
    <row r="13" spans="1:14" ht="18.75" customHeight="1">
      <c r="A13" s="15" t="s">
        <v>10</v>
      </c>
      <c r="B13" s="14">
        <v>109540</v>
      </c>
      <c r="C13" s="14">
        <v>83339</v>
      </c>
      <c r="D13" s="14">
        <v>94775</v>
      </c>
      <c r="E13" s="14">
        <v>19371</v>
      </c>
      <c r="F13" s="14">
        <v>68465</v>
      </c>
      <c r="G13" s="14">
        <v>120451</v>
      </c>
      <c r="H13" s="14">
        <v>104990</v>
      </c>
      <c r="I13" s="14">
        <v>103763</v>
      </c>
      <c r="J13" s="14">
        <v>69762</v>
      </c>
      <c r="K13" s="14">
        <v>81635</v>
      </c>
      <c r="L13" s="14">
        <v>35621</v>
      </c>
      <c r="M13" s="14">
        <v>22419</v>
      </c>
      <c r="N13" s="12">
        <f t="shared" si="2"/>
        <v>914131</v>
      </c>
    </row>
    <row r="14" spans="1:14" ht="18.75" customHeight="1">
      <c r="A14" s="15" t="s">
        <v>11</v>
      </c>
      <c r="B14" s="14">
        <v>103052</v>
      </c>
      <c r="C14" s="14">
        <v>73984</v>
      </c>
      <c r="D14" s="14">
        <v>93830</v>
      </c>
      <c r="E14" s="14">
        <v>17489</v>
      </c>
      <c r="F14" s="14">
        <v>64346</v>
      </c>
      <c r="G14" s="14">
        <v>107842</v>
      </c>
      <c r="H14" s="14">
        <v>88070</v>
      </c>
      <c r="I14" s="14">
        <v>91864</v>
      </c>
      <c r="J14" s="14">
        <v>65471</v>
      </c>
      <c r="K14" s="14">
        <v>74834</v>
      </c>
      <c r="L14" s="14">
        <v>33819</v>
      </c>
      <c r="M14" s="14">
        <v>22513</v>
      </c>
      <c r="N14" s="12">
        <f t="shared" si="2"/>
        <v>837114</v>
      </c>
    </row>
    <row r="15" spans="1:14" ht="18.75" customHeight="1">
      <c r="A15" s="15" t="s">
        <v>12</v>
      </c>
      <c r="B15" s="14">
        <v>5716</v>
      </c>
      <c r="C15" s="14">
        <v>4633</v>
      </c>
      <c r="D15" s="14">
        <v>3849</v>
      </c>
      <c r="E15" s="14">
        <v>1098</v>
      </c>
      <c r="F15" s="14">
        <v>3955</v>
      </c>
      <c r="G15" s="14">
        <v>6490</v>
      </c>
      <c r="H15" s="14">
        <v>5066</v>
      </c>
      <c r="I15" s="14">
        <v>4461</v>
      </c>
      <c r="J15" s="14">
        <v>3531</v>
      </c>
      <c r="K15" s="14">
        <v>3844</v>
      </c>
      <c r="L15" s="14">
        <v>1472</v>
      </c>
      <c r="M15" s="14">
        <v>826</v>
      </c>
      <c r="N15" s="12">
        <f t="shared" si="2"/>
        <v>44941</v>
      </c>
    </row>
    <row r="16" spans="1:14" ht="18.75" customHeight="1">
      <c r="A16" s="16" t="s">
        <v>33</v>
      </c>
      <c r="B16" s="14">
        <f>B17+B18+B19</f>
        <v>4137</v>
      </c>
      <c r="C16" s="14">
        <f>C17+C18+C19</f>
        <v>3366</v>
      </c>
      <c r="D16" s="14">
        <f>D17+D18+D19</f>
        <v>2434</v>
      </c>
      <c r="E16" s="14">
        <f>E17+E18+E19</f>
        <v>637</v>
      </c>
      <c r="F16" s="14">
        <f aca="true" t="shared" si="5" ref="F16:M16">F17+F18+F19</f>
        <v>2393</v>
      </c>
      <c r="G16" s="14">
        <f t="shared" si="5"/>
        <v>4785</v>
      </c>
      <c r="H16" s="14">
        <f t="shared" si="5"/>
        <v>3697</v>
      </c>
      <c r="I16" s="14">
        <f t="shared" si="5"/>
        <v>3141</v>
      </c>
      <c r="J16" s="14">
        <f t="shared" si="5"/>
        <v>2429</v>
      </c>
      <c r="K16" s="14">
        <f t="shared" si="5"/>
        <v>2972</v>
      </c>
      <c r="L16" s="14">
        <f t="shared" si="5"/>
        <v>1152</v>
      </c>
      <c r="M16" s="14">
        <f t="shared" si="5"/>
        <v>607</v>
      </c>
      <c r="N16" s="12">
        <f t="shared" si="2"/>
        <v>31750</v>
      </c>
    </row>
    <row r="17" spans="1:14" ht="18.75" customHeight="1">
      <c r="A17" s="15" t="s">
        <v>30</v>
      </c>
      <c r="B17" s="14">
        <v>3688</v>
      </c>
      <c r="C17" s="14">
        <v>3029</v>
      </c>
      <c r="D17" s="14">
        <v>2197</v>
      </c>
      <c r="E17" s="14">
        <v>574</v>
      </c>
      <c r="F17" s="14">
        <v>2169</v>
      </c>
      <c r="G17" s="14">
        <v>4370</v>
      </c>
      <c r="H17" s="14">
        <v>3360</v>
      </c>
      <c r="I17" s="14">
        <v>2884</v>
      </c>
      <c r="J17" s="14">
        <v>2208</v>
      </c>
      <c r="K17" s="14">
        <v>2678</v>
      </c>
      <c r="L17" s="14">
        <v>1025</v>
      </c>
      <c r="M17" s="14">
        <v>540</v>
      </c>
      <c r="N17" s="12">
        <f t="shared" si="2"/>
        <v>28722</v>
      </c>
    </row>
    <row r="18" spans="1:14" ht="18.75" customHeight="1">
      <c r="A18" s="15" t="s">
        <v>31</v>
      </c>
      <c r="B18" s="14">
        <v>396</v>
      </c>
      <c r="C18" s="14">
        <v>309</v>
      </c>
      <c r="D18" s="14">
        <v>219</v>
      </c>
      <c r="E18" s="14">
        <v>57</v>
      </c>
      <c r="F18" s="14">
        <v>183</v>
      </c>
      <c r="G18" s="14">
        <v>361</v>
      </c>
      <c r="H18" s="14">
        <v>290</v>
      </c>
      <c r="I18" s="14">
        <v>230</v>
      </c>
      <c r="J18" s="14">
        <v>201</v>
      </c>
      <c r="K18" s="14">
        <v>278</v>
      </c>
      <c r="L18" s="14">
        <v>110</v>
      </c>
      <c r="M18" s="14">
        <v>60</v>
      </c>
      <c r="N18" s="12">
        <f t="shared" si="2"/>
        <v>2694</v>
      </c>
    </row>
    <row r="19" spans="1:14" ht="18.75" customHeight="1">
      <c r="A19" s="15" t="s">
        <v>32</v>
      </c>
      <c r="B19" s="14">
        <v>53</v>
      </c>
      <c r="C19" s="14">
        <v>28</v>
      </c>
      <c r="D19" s="14">
        <v>18</v>
      </c>
      <c r="E19" s="14">
        <v>6</v>
      </c>
      <c r="F19" s="14">
        <v>41</v>
      </c>
      <c r="G19" s="14">
        <v>54</v>
      </c>
      <c r="H19" s="14">
        <v>47</v>
      </c>
      <c r="I19" s="14">
        <v>27</v>
      </c>
      <c r="J19" s="14">
        <v>20</v>
      </c>
      <c r="K19" s="14">
        <v>16</v>
      </c>
      <c r="L19" s="14">
        <v>17</v>
      </c>
      <c r="M19" s="14">
        <v>7</v>
      </c>
      <c r="N19" s="12">
        <f t="shared" si="2"/>
        <v>334</v>
      </c>
    </row>
    <row r="20" spans="1:14" ht="18.75" customHeight="1">
      <c r="A20" s="17" t="s">
        <v>13</v>
      </c>
      <c r="B20" s="18">
        <f>B21+B22+B23</f>
        <v>150806</v>
      </c>
      <c r="C20" s="18">
        <f>C21+C22+C23</f>
        <v>94908</v>
      </c>
      <c r="D20" s="18">
        <f>D21+D22+D23</f>
        <v>85797</v>
      </c>
      <c r="E20" s="18">
        <f>E21+E22+E23</f>
        <v>18170</v>
      </c>
      <c r="F20" s="18">
        <f aca="true" t="shared" si="6" ref="F20:M20">F21+F22+F23</f>
        <v>70880</v>
      </c>
      <c r="G20" s="18">
        <f t="shared" si="6"/>
        <v>120195</v>
      </c>
      <c r="H20" s="18">
        <f t="shared" si="6"/>
        <v>126437</v>
      </c>
      <c r="I20" s="18">
        <f t="shared" si="6"/>
        <v>123869</v>
      </c>
      <c r="J20" s="18">
        <f t="shared" si="6"/>
        <v>82348</v>
      </c>
      <c r="K20" s="18">
        <f t="shared" si="6"/>
        <v>126704</v>
      </c>
      <c r="L20" s="18">
        <f t="shared" si="6"/>
        <v>46515</v>
      </c>
      <c r="M20" s="18">
        <f t="shared" si="6"/>
        <v>26830</v>
      </c>
      <c r="N20" s="12">
        <f aca="true" t="shared" si="7" ref="N20:N26">SUM(B20:M20)</f>
        <v>1073459</v>
      </c>
    </row>
    <row r="21" spans="1:14" ht="18.75" customHeight="1">
      <c r="A21" s="13" t="s">
        <v>14</v>
      </c>
      <c r="B21" s="14">
        <v>83682</v>
      </c>
      <c r="C21" s="14">
        <v>55933</v>
      </c>
      <c r="D21" s="14">
        <v>50262</v>
      </c>
      <c r="E21" s="14">
        <v>10888</v>
      </c>
      <c r="F21" s="14">
        <v>41667</v>
      </c>
      <c r="G21" s="14">
        <v>72660</v>
      </c>
      <c r="H21" s="14">
        <v>75722</v>
      </c>
      <c r="I21" s="14">
        <v>72515</v>
      </c>
      <c r="J21" s="14">
        <v>47167</v>
      </c>
      <c r="K21" s="14">
        <v>70532</v>
      </c>
      <c r="L21" s="14">
        <v>26022</v>
      </c>
      <c r="M21" s="14">
        <v>14678</v>
      </c>
      <c r="N21" s="12">
        <f t="shared" si="7"/>
        <v>621728</v>
      </c>
    </row>
    <row r="22" spans="1:14" ht="18.75" customHeight="1">
      <c r="A22" s="13" t="s">
        <v>15</v>
      </c>
      <c r="B22" s="14">
        <v>63527</v>
      </c>
      <c r="C22" s="14">
        <v>36560</v>
      </c>
      <c r="D22" s="14">
        <v>33852</v>
      </c>
      <c r="E22" s="14">
        <v>6795</v>
      </c>
      <c r="F22" s="14">
        <v>27333</v>
      </c>
      <c r="G22" s="14">
        <v>44498</v>
      </c>
      <c r="H22" s="14">
        <v>47844</v>
      </c>
      <c r="I22" s="14">
        <v>48662</v>
      </c>
      <c r="J22" s="14">
        <v>33203</v>
      </c>
      <c r="K22" s="14">
        <v>53535</v>
      </c>
      <c r="L22" s="14">
        <v>19623</v>
      </c>
      <c r="M22" s="14">
        <v>11692</v>
      </c>
      <c r="N22" s="12">
        <f t="shared" si="7"/>
        <v>427124</v>
      </c>
    </row>
    <row r="23" spans="1:14" ht="18.75" customHeight="1">
      <c r="A23" s="13" t="s">
        <v>16</v>
      </c>
      <c r="B23" s="14">
        <v>3597</v>
      </c>
      <c r="C23" s="14">
        <v>2415</v>
      </c>
      <c r="D23" s="14">
        <v>1683</v>
      </c>
      <c r="E23" s="14">
        <v>487</v>
      </c>
      <c r="F23" s="14">
        <v>1880</v>
      </c>
      <c r="G23" s="14">
        <v>3037</v>
      </c>
      <c r="H23" s="14">
        <v>2871</v>
      </c>
      <c r="I23" s="14">
        <v>2692</v>
      </c>
      <c r="J23" s="14">
        <v>1978</v>
      </c>
      <c r="K23" s="14">
        <v>2637</v>
      </c>
      <c r="L23" s="14">
        <v>870</v>
      </c>
      <c r="M23" s="14">
        <v>460</v>
      </c>
      <c r="N23" s="12">
        <f t="shared" si="7"/>
        <v>24607</v>
      </c>
    </row>
    <row r="24" spans="1:14" ht="18.75" customHeight="1">
      <c r="A24" s="17" t="s">
        <v>17</v>
      </c>
      <c r="B24" s="14">
        <f>B25+B26</f>
        <v>56807</v>
      </c>
      <c r="C24" s="14">
        <f>C25+C26</f>
        <v>47059</v>
      </c>
      <c r="D24" s="14">
        <f>D25+D26</f>
        <v>45948</v>
      </c>
      <c r="E24" s="14">
        <f>E25+E26</f>
        <v>12158</v>
      </c>
      <c r="F24" s="14">
        <f aca="true" t="shared" si="8" ref="F24:M24">F25+F26</f>
        <v>43407</v>
      </c>
      <c r="G24" s="14">
        <f t="shared" si="8"/>
        <v>68389</v>
      </c>
      <c r="H24" s="14">
        <f t="shared" si="8"/>
        <v>60101</v>
      </c>
      <c r="I24" s="14">
        <f t="shared" si="8"/>
        <v>42326</v>
      </c>
      <c r="J24" s="14">
        <f t="shared" si="8"/>
        <v>34834</v>
      </c>
      <c r="K24" s="14">
        <f t="shared" si="8"/>
        <v>34841</v>
      </c>
      <c r="L24" s="14">
        <f t="shared" si="8"/>
        <v>11166</v>
      </c>
      <c r="M24" s="14">
        <f t="shared" si="8"/>
        <v>5329</v>
      </c>
      <c r="N24" s="12">
        <f t="shared" si="7"/>
        <v>462365</v>
      </c>
    </row>
    <row r="25" spans="1:14" ht="18.75" customHeight="1">
      <c r="A25" s="13" t="s">
        <v>18</v>
      </c>
      <c r="B25" s="14">
        <v>36356</v>
      </c>
      <c r="C25" s="14">
        <v>30118</v>
      </c>
      <c r="D25" s="14">
        <v>29407</v>
      </c>
      <c r="E25" s="14">
        <v>7781</v>
      </c>
      <c r="F25" s="14">
        <v>27780</v>
      </c>
      <c r="G25" s="14">
        <v>43769</v>
      </c>
      <c r="H25" s="14">
        <v>38465</v>
      </c>
      <c r="I25" s="14">
        <v>27089</v>
      </c>
      <c r="J25" s="14">
        <v>22294</v>
      </c>
      <c r="K25" s="14">
        <v>22298</v>
      </c>
      <c r="L25" s="14">
        <v>7146</v>
      </c>
      <c r="M25" s="14">
        <v>3411</v>
      </c>
      <c r="N25" s="12">
        <f t="shared" si="7"/>
        <v>295914</v>
      </c>
    </row>
    <row r="26" spans="1:14" ht="18.75" customHeight="1">
      <c r="A26" s="13" t="s">
        <v>19</v>
      </c>
      <c r="B26" s="14">
        <v>20451</v>
      </c>
      <c r="C26" s="14">
        <v>16941</v>
      </c>
      <c r="D26" s="14">
        <v>16541</v>
      </c>
      <c r="E26" s="14">
        <v>4377</v>
      </c>
      <c r="F26" s="14">
        <v>15627</v>
      </c>
      <c r="G26" s="14">
        <v>24620</v>
      </c>
      <c r="H26" s="14">
        <v>21636</v>
      </c>
      <c r="I26" s="14">
        <v>15237</v>
      </c>
      <c r="J26" s="14">
        <v>12540</v>
      </c>
      <c r="K26" s="14">
        <v>12543</v>
      </c>
      <c r="L26" s="14">
        <v>4020</v>
      </c>
      <c r="M26" s="14">
        <v>1918</v>
      </c>
      <c r="N26" s="12">
        <f t="shared" si="7"/>
        <v>166451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0.9958917221296606</v>
      </c>
      <c r="D32" s="23">
        <f t="shared" si="9"/>
        <v>1</v>
      </c>
      <c r="E32" s="23">
        <f t="shared" si="9"/>
        <v>0.9909900769313534</v>
      </c>
      <c r="F32" s="23">
        <f t="shared" si="9"/>
        <v>0.997687306955164</v>
      </c>
      <c r="G32" s="23">
        <f t="shared" si="9"/>
        <v>1</v>
      </c>
      <c r="H32" s="23">
        <f t="shared" si="9"/>
        <v>0.9960482338519921</v>
      </c>
      <c r="I32" s="23">
        <f t="shared" si="9"/>
        <v>0.9983410556715918</v>
      </c>
      <c r="J32" s="23">
        <f t="shared" si="9"/>
        <v>1</v>
      </c>
      <c r="K32" s="23">
        <f t="shared" si="9"/>
        <v>0.9992610990869026</v>
      </c>
      <c r="L32" s="23">
        <f t="shared" si="9"/>
        <v>0.9996335181564246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1.675089876622089</v>
      </c>
      <c r="D35" s="26">
        <f>D32*D34</f>
        <v>1.5792</v>
      </c>
      <c r="E35" s="26">
        <f>E32*E34</f>
        <v>1.938971184523886</v>
      </c>
      <c r="F35" s="26">
        <f aca="true" t="shared" si="10" ref="F35:M35">F32*F34</f>
        <v>1.8133964491217063</v>
      </c>
      <c r="G35" s="26">
        <f t="shared" si="10"/>
        <v>1.4483</v>
      </c>
      <c r="H35" s="26">
        <f t="shared" si="10"/>
        <v>1.676349177572903</v>
      </c>
      <c r="I35" s="26">
        <f t="shared" si="10"/>
        <v>1.6391761793071866</v>
      </c>
      <c r="J35" s="26">
        <f t="shared" si="10"/>
        <v>1.8492</v>
      </c>
      <c r="K35" s="26">
        <f t="shared" si="10"/>
        <v>1.7665936970757352</v>
      </c>
      <c r="L35" s="26">
        <f t="shared" si="10"/>
        <v>2.0990304614248605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806343.78</v>
      </c>
      <c r="C37" s="29">
        <f>ROUND(+C7*C35,2)</f>
        <v>566034.65</v>
      </c>
      <c r="D37" s="29">
        <f>ROUND(+D7*D35,2)</f>
        <v>549198.38</v>
      </c>
      <c r="E37" s="29">
        <f>ROUND(+E7*E35,2)</f>
        <v>144166.39</v>
      </c>
      <c r="F37" s="29">
        <f aca="true" t="shared" si="11" ref="F37:M37">ROUND(+F7*F35,2)</f>
        <v>490113.91</v>
      </c>
      <c r="G37" s="29">
        <f t="shared" si="11"/>
        <v>664732.04</v>
      </c>
      <c r="H37" s="29">
        <f t="shared" si="11"/>
        <v>713859.89</v>
      </c>
      <c r="I37" s="29">
        <f t="shared" si="11"/>
        <v>635688.91</v>
      </c>
      <c r="J37" s="29">
        <f t="shared" si="11"/>
        <v>520128.18</v>
      </c>
      <c r="K37" s="29">
        <f t="shared" si="11"/>
        <v>608084.52</v>
      </c>
      <c r="L37" s="29">
        <f t="shared" si="11"/>
        <v>300581.16</v>
      </c>
      <c r="M37" s="29">
        <f t="shared" si="11"/>
        <v>181755.53</v>
      </c>
      <c r="N37" s="29">
        <f>SUM(B37:M37)</f>
        <v>6180687.340000001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-117007.5</v>
      </c>
      <c r="C39" s="30">
        <f>+C40+C43+C50</f>
        <v>-108184</v>
      </c>
      <c r="D39" s="30">
        <f>+D40+D43+D50</f>
        <v>-85652.36</v>
      </c>
      <c r="E39" s="30">
        <f>+E40+E43+E50</f>
        <v>-20221.5</v>
      </c>
      <c r="F39" s="30">
        <f aca="true" t="shared" si="12" ref="F39:M39">+F40+F43+F50</f>
        <v>-72395.70999999999</v>
      </c>
      <c r="G39" s="30">
        <f t="shared" si="12"/>
        <v>-108237</v>
      </c>
      <c r="H39" s="30">
        <f t="shared" si="12"/>
        <v>-132183.5</v>
      </c>
      <c r="I39" s="30">
        <f t="shared" si="12"/>
        <v>-64711</v>
      </c>
      <c r="J39" s="30">
        <f t="shared" si="12"/>
        <v>-80639.5</v>
      </c>
      <c r="K39" s="30">
        <f t="shared" si="12"/>
        <v>-67840.5</v>
      </c>
      <c r="L39" s="30">
        <f t="shared" si="12"/>
        <v>-47952.5</v>
      </c>
      <c r="M39" s="30">
        <f t="shared" si="12"/>
        <v>-31362</v>
      </c>
      <c r="N39" s="30">
        <f>+N40+N43+N50</f>
        <v>-936387.07</v>
      </c>
      <c r="P39" s="42"/>
    </row>
    <row r="40" spans="1:16" ht="18.75" customHeight="1">
      <c r="A40" s="17" t="s">
        <v>70</v>
      </c>
      <c r="B40" s="31">
        <f>B41+B42</f>
        <v>-116007.5</v>
      </c>
      <c r="C40" s="31">
        <f>C41+C42</f>
        <v>-107184</v>
      </c>
      <c r="D40" s="31">
        <f>D41+D42</f>
        <v>-73979.5</v>
      </c>
      <c r="E40" s="31">
        <f>E41+E42</f>
        <v>-19001.5</v>
      </c>
      <c r="F40" s="31">
        <f aca="true" t="shared" si="13" ref="F40:M40">F41+F42</f>
        <v>-58898</v>
      </c>
      <c r="G40" s="31">
        <f t="shared" si="13"/>
        <v>-107877</v>
      </c>
      <c r="H40" s="31">
        <f t="shared" si="13"/>
        <v>-131183.5</v>
      </c>
      <c r="I40" s="31">
        <f t="shared" si="13"/>
        <v>-64351</v>
      </c>
      <c r="J40" s="31">
        <f t="shared" si="13"/>
        <v>-80139.5</v>
      </c>
      <c r="K40" s="31">
        <f t="shared" si="13"/>
        <v>-67840.5</v>
      </c>
      <c r="L40" s="31">
        <f t="shared" si="13"/>
        <v>-47092.5</v>
      </c>
      <c r="M40" s="31">
        <f t="shared" si="13"/>
        <v>-29687</v>
      </c>
      <c r="N40" s="30">
        <f aca="true" t="shared" si="14" ref="N40:N50">SUM(B40:M40)</f>
        <v>-903241.5</v>
      </c>
      <c r="P40" s="42"/>
    </row>
    <row r="41" spans="1:16" ht="18.75" customHeight="1">
      <c r="A41" s="13" t="s">
        <v>67</v>
      </c>
      <c r="B41" s="20">
        <f>ROUND(-B9*$D$3,2)</f>
        <v>-116007.5</v>
      </c>
      <c r="C41" s="20">
        <f>ROUND(-C9*$D$3,2)</f>
        <v>-107184</v>
      </c>
      <c r="D41" s="20">
        <f>ROUND(-D9*$D$3,2)</f>
        <v>-73979.5</v>
      </c>
      <c r="E41" s="20">
        <f>ROUND(-E9*$D$3,2)</f>
        <v>-19001.5</v>
      </c>
      <c r="F41" s="20">
        <f aca="true" t="shared" si="15" ref="F41:M41">ROUND(-F9*$D$3,2)</f>
        <v>-58898</v>
      </c>
      <c r="G41" s="20">
        <f t="shared" si="15"/>
        <v>-107877</v>
      </c>
      <c r="H41" s="20">
        <f t="shared" si="15"/>
        <v>-131183.5</v>
      </c>
      <c r="I41" s="20">
        <f t="shared" si="15"/>
        <v>-64351</v>
      </c>
      <c r="J41" s="20">
        <f t="shared" si="15"/>
        <v>-80139.5</v>
      </c>
      <c r="K41" s="20">
        <f t="shared" si="15"/>
        <v>-67840.5</v>
      </c>
      <c r="L41" s="20">
        <f t="shared" si="15"/>
        <v>-47092.5</v>
      </c>
      <c r="M41" s="20">
        <f t="shared" si="15"/>
        <v>-29687</v>
      </c>
      <c r="N41" s="56">
        <f t="shared" si="14"/>
        <v>-903241.5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-1000</v>
      </c>
      <c r="C43" s="31">
        <f>SUM(C44:C48)</f>
        <v>-1000</v>
      </c>
      <c r="D43" s="31">
        <f>SUM(D44:D48)</f>
        <v>-11672.86</v>
      </c>
      <c r="E43" s="31">
        <f>SUM(E44:E48)</f>
        <v>-1220</v>
      </c>
      <c r="F43" s="31">
        <f aca="true" t="shared" si="17" ref="F43:M43">SUM(F44:F48)</f>
        <v>-13497.71</v>
      </c>
      <c r="G43" s="31">
        <f t="shared" si="17"/>
        <v>-360</v>
      </c>
      <c r="H43" s="31">
        <f t="shared" si="17"/>
        <v>-1000</v>
      </c>
      <c r="I43" s="31">
        <f t="shared" si="17"/>
        <v>-360</v>
      </c>
      <c r="J43" s="31">
        <f t="shared" si="17"/>
        <v>-500</v>
      </c>
      <c r="K43" s="31">
        <f t="shared" si="17"/>
        <v>0</v>
      </c>
      <c r="L43" s="31">
        <f t="shared" si="17"/>
        <v>-860</v>
      </c>
      <c r="M43" s="31">
        <f t="shared" si="17"/>
        <v>-1675</v>
      </c>
      <c r="N43" s="31">
        <f>SUM(N44:N48)</f>
        <v>-33145.57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-11172.86</v>
      </c>
      <c r="E44" s="27">
        <v>-720</v>
      </c>
      <c r="F44" s="27">
        <v>-12997.71</v>
      </c>
      <c r="G44" s="27">
        <v>-360</v>
      </c>
      <c r="H44" s="27">
        <v>0</v>
      </c>
      <c r="I44" s="27">
        <v>-360</v>
      </c>
      <c r="J44" s="27">
        <v>0</v>
      </c>
      <c r="K44" s="27">
        <v>0</v>
      </c>
      <c r="L44" s="27">
        <v>-360</v>
      </c>
      <c r="M44" s="27">
        <v>-1175</v>
      </c>
      <c r="N44" s="27">
        <f t="shared" si="14"/>
        <v>-27145.57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689336.28</v>
      </c>
      <c r="C52" s="34">
        <f aca="true" t="shared" si="18" ref="C52:M52">+C37+C39</f>
        <v>457850.65</v>
      </c>
      <c r="D52" s="34">
        <f t="shared" si="18"/>
        <v>463546.02</v>
      </c>
      <c r="E52" s="34">
        <f t="shared" si="18"/>
        <v>123944.89000000001</v>
      </c>
      <c r="F52" s="34">
        <f t="shared" si="18"/>
        <v>417718.19999999995</v>
      </c>
      <c r="G52" s="34">
        <f t="shared" si="18"/>
        <v>556495.04</v>
      </c>
      <c r="H52" s="34">
        <f t="shared" si="18"/>
        <v>581676.39</v>
      </c>
      <c r="I52" s="34">
        <f t="shared" si="18"/>
        <v>570977.91</v>
      </c>
      <c r="J52" s="34">
        <f t="shared" si="18"/>
        <v>439488.68</v>
      </c>
      <c r="K52" s="34">
        <f t="shared" si="18"/>
        <v>540244.02</v>
      </c>
      <c r="L52" s="34">
        <f t="shared" si="18"/>
        <v>252628.65999999997</v>
      </c>
      <c r="M52" s="34">
        <f t="shared" si="18"/>
        <v>150393.53</v>
      </c>
      <c r="N52" s="34">
        <f>SUM(B52:M52)</f>
        <v>5244300.2700000005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5244300.260000001</v>
      </c>
      <c r="P55" s="42"/>
    </row>
    <row r="56" spans="1:14" ht="18.75" customHeight="1">
      <c r="A56" s="17" t="s">
        <v>80</v>
      </c>
      <c r="B56" s="44">
        <v>127497.8</v>
      </c>
      <c r="C56" s="44">
        <v>118459.35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245957.15000000002</v>
      </c>
    </row>
    <row r="57" spans="1:14" ht="18.75" customHeight="1">
      <c r="A57" s="17" t="s">
        <v>81</v>
      </c>
      <c r="B57" s="44">
        <v>390011.42</v>
      </c>
      <c r="C57" s="44">
        <v>264402.22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654413.6399999999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463546.02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463546.02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119795.37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119795.37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330239.98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330239.98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499532.54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499532.54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430586.78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430586.78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123478.43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123478.43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441087.74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441087.74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345262.66</v>
      </c>
      <c r="K65" s="43">
        <v>0</v>
      </c>
      <c r="L65" s="43">
        <v>0</v>
      </c>
      <c r="M65" s="43">
        <v>0</v>
      </c>
      <c r="N65" s="34">
        <f t="shared" si="19"/>
        <v>345262.66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405079.96</v>
      </c>
      <c r="L66" s="43">
        <v>0</v>
      </c>
      <c r="M66" s="43">
        <v>0</v>
      </c>
      <c r="N66" s="31">
        <f t="shared" si="19"/>
        <v>405079.96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200156.49</v>
      </c>
      <c r="M67" s="43">
        <v>0</v>
      </c>
      <c r="N67" s="34">
        <f t="shared" si="19"/>
        <v>200156.49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150393.53</v>
      </c>
      <c r="N68" s="31">
        <f t="shared" si="19"/>
        <v>150393.53</v>
      </c>
    </row>
    <row r="69" spans="1:14" ht="18.75" customHeight="1">
      <c r="A69" s="40" t="s">
        <v>92</v>
      </c>
      <c r="B69" s="38">
        <v>171827.06</v>
      </c>
      <c r="C69" s="38">
        <v>74989.07</v>
      </c>
      <c r="D69" s="43">
        <v>0</v>
      </c>
      <c r="E69" s="38">
        <v>4149.52</v>
      </c>
      <c r="F69" s="38">
        <v>87478.22</v>
      </c>
      <c r="G69" s="38">
        <v>56962.51</v>
      </c>
      <c r="H69" s="38">
        <v>27611.17</v>
      </c>
      <c r="I69" s="38">
        <v>129890.17</v>
      </c>
      <c r="J69" s="38">
        <v>94226.02</v>
      </c>
      <c r="K69" s="38">
        <v>135164.06</v>
      </c>
      <c r="L69" s="38">
        <v>52472.17</v>
      </c>
      <c r="M69" s="43">
        <v>0</v>
      </c>
      <c r="N69" s="38">
        <f>SUM(B69:M69)</f>
        <v>834769.9700000001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1.9490941397975996</v>
      </c>
      <c r="C73" s="54">
        <v>1.927259422429303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1.6939999947121143</v>
      </c>
      <c r="C74" s="54">
        <v>1.5880489241854263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1.5791999884981454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1.9389712448891758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1.8133964421290987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1.4483000126368815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1.6973527101582235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1.614195782740475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1.6391761687424253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1.849199991467334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1.7665937079657072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2.099030446927374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2.0889999540261592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2015-01-19T11:44:19Z</cp:lastPrinted>
  <dcterms:created xsi:type="dcterms:W3CDTF">2012-11-28T17:54:39Z</dcterms:created>
  <dcterms:modified xsi:type="dcterms:W3CDTF">2015-01-19T11:59:30Z</dcterms:modified>
  <cp:category/>
  <cp:version/>
  <cp:contentType/>
  <cp:contentStatus/>
</cp:coreProperties>
</file>