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<sst xmlns="http://schemas.openxmlformats.org/spreadsheetml/2006/main" count="100" uniqueCount="98">
  <si>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</si>
  <si>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</si>
  <si>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</si>
  <si>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</si>
  <si>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</si>
  <si>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</si>
  <si>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</si>
  <si>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</si>
  <si>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</si>
  <si>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</si>
  <si>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</si>
  <si>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</si>
  <si>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</si>
  <si>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</si>
  <si>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</si>
  <si>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</si>
  <si>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</si>
  <si>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</si>
  <si>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</si>
  <si>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</si>
  <si>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</si>
  <si>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</si>
  <si>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</si>
  <si>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</si>
  <si>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</si>
  <si>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</si>
  <si>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</si>
  <si>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</si>
  <si>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</si>
  <si>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</si>
  <si>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</si>
  <si>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</si>
  <si>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</si>
  <si>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</si>
  <si>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</si>
  <si>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</si>
  <si>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</si>
  <si>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</si>
  <si>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</si>
  <si>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</si>
  <si>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</si>
  <si>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</si>
  <si>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</si>
  <si>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</si>
  <si>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</si>
  <si>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</si>
  <si>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</si>
  <si>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</si>
  <si>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</si>
  <si>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</si>
  <si>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</si>
  <si>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</si>
  <si>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</si>
  <si>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</si>
  <si>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</si>
  <si>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</si>
  <si>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</si>
  <si>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</si>
  <si>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</si>
  <si>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</si>
  <si>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</si>
  <si>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</si>
  <si>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</si>
  <si>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</si>
  <si>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</si>
  <si>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</si>
  <si>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</si>
  <si>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</si>
  <si>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</si>
  <si>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</si>
  <si>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</si>
  <si>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</si>
  <si>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</si>
  <si>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</si>
  <si>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</si>
  <si>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</si>
  <si>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</si>
  <si>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</si>
  <si>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</si>
  <si>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</si>
  <si>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</si>
  <si>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</si>
  <si>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</si>
  <si>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</si>
  <si>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</si>
  <si>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</si>
  <si>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</si>
  <si>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</si>
  <si>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</si>
  <si>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</si>
  <si>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</si>
  <si>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</si>
  <si>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</si>
  <si>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</si>
  <si>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</si>
  <si>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</si>
  <si>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</si>
  <si>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07/01/15 - VENCIMENTO 14/01/15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</si>
</sst>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:M4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444931</v>
      </c>
      <c r="C7" s="10">
        <f>C8+C20+C24</f>
        <v>316069</v>
      </c>
      <c r="D7" s="10">
        <f>D8+D20+D24</f>
        <v>336429</v>
      </c>
      <c r="E7" s="10">
        <f>E8+E20+E24</f>
        <v>70450</v>
      </c>
      <c r="F7" s="10">
        <f aca="true" t="shared" si="0" ref="F7:M7">F8+F20+F24</f>
        <v>262929</v>
      </c>
      <c r="G7" s="10">
        <f t="shared" si="0"/>
        <v>431369</v>
      </c>
      <c r="H7" s="10">
        <f t="shared" si="0"/>
        <v>415787</v>
      </c>
      <c r="I7" s="10">
        <f t="shared" si="0"/>
        <v>374137</v>
      </c>
      <c r="J7" s="10">
        <f t="shared" si="0"/>
        <v>273973</v>
      </c>
      <c r="K7" s="10">
        <f t="shared" si="0"/>
        <v>339639</v>
      </c>
      <c r="L7" s="10">
        <f t="shared" si="0"/>
        <v>140791</v>
      </c>
      <c r="M7" s="10">
        <f t="shared" si="0"/>
        <v>84093</v>
      </c>
      <c r="N7" s="10">
        <f>+N8+N20+N24</f>
        <v>3490597</v>
      </c>
      <c r="P7" s="41"/>
    </row>
    <row r="8" spans="1:14" ht="18.75" customHeight="1">
      <c r="A8" s="11" t="s">
        <v>34</v>
      </c>
      <c r="B8" s="12">
        <f>+B9+B12+B16</f>
        <v>243279</v>
      </c>
      <c r="C8" s="12">
        <f>+C9+C12+C16</f>
        <v>182817</v>
      </c>
      <c r="D8" s="12">
        <f>+D9+D12+D16</f>
        <v>209338</v>
      </c>
      <c r="E8" s="12">
        <f>+E9+E12+E16</f>
        <v>42165</v>
      </c>
      <c r="F8" s="12">
        <f aca="true" t="shared" si="1" ref="F8:M8">+F9+F12+F16</f>
        <v>152331</v>
      </c>
      <c r="G8" s="12">
        <f t="shared" si="1"/>
        <v>256453</v>
      </c>
      <c r="H8" s="12">
        <f t="shared" si="1"/>
        <v>231296</v>
      </c>
      <c r="I8" s="12">
        <f t="shared" si="1"/>
        <v>210473</v>
      </c>
      <c r="J8" s="12">
        <f t="shared" si="1"/>
        <v>158645</v>
      </c>
      <c r="K8" s="12">
        <f t="shared" si="1"/>
        <v>178516</v>
      </c>
      <c r="L8" s="12">
        <f t="shared" si="1"/>
        <v>83044</v>
      </c>
      <c r="M8" s="12">
        <f t="shared" si="1"/>
        <v>52561</v>
      </c>
      <c r="N8" s="12">
        <f>SUM(B8:M8)</f>
        <v>2000918</v>
      </c>
    </row>
    <row r="9" spans="1:14" ht="18.75" customHeight="1">
      <c r="A9" s="13" t="s">
        <v>7</v>
      </c>
      <c r="B9" s="14">
        <v>29278</v>
      </c>
      <c r="C9" s="14">
        <v>26798</v>
      </c>
      <c r="D9" s="14">
        <v>19295</v>
      </c>
      <c r="E9" s="14">
        <v>4686</v>
      </c>
      <c r="F9" s="14">
        <v>15392</v>
      </c>
      <c r="G9" s="14">
        <v>26771</v>
      </c>
      <c r="H9" s="14">
        <v>34528</v>
      </c>
      <c r="I9" s="14">
        <v>16340</v>
      </c>
      <c r="J9" s="14">
        <v>21098</v>
      </c>
      <c r="K9" s="14">
        <v>18082</v>
      </c>
      <c r="L9" s="14">
        <v>12568</v>
      </c>
      <c r="M9" s="14">
        <v>7722</v>
      </c>
      <c r="N9" s="12">
        <f aca="true" t="shared" si="2" ref="N9:N19">SUM(B9:M9)</f>
        <v>232558</v>
      </c>
    </row>
    <row r="10" spans="1:14" ht="18.75" customHeight="1">
      <c r="A10" s="15" t="s">
        <v>8</v>
      </c>
      <c r="B10" s="14">
        <f>+B9-B11</f>
        <v>29278</v>
      </c>
      <c r="C10" s="14">
        <f>+C9-C11</f>
        <v>26798</v>
      </c>
      <c r="D10" s="14">
        <f>+D9-D11</f>
        <v>19295</v>
      </c>
      <c r="E10" s="14">
        <f>+E9-E11</f>
        <v>4686</v>
      </c>
      <c r="F10" s="14">
        <f aca="true" t="shared" si="3" ref="F10:M10">+F9-F11</f>
        <v>15392</v>
      </c>
      <c r="G10" s="14">
        <f t="shared" si="3"/>
        <v>26771</v>
      </c>
      <c r="H10" s="14">
        <f t="shared" si="3"/>
        <v>34528</v>
      </c>
      <c r="I10" s="14">
        <f t="shared" si="3"/>
        <v>16340</v>
      </c>
      <c r="J10" s="14">
        <f t="shared" si="3"/>
        <v>21098</v>
      </c>
      <c r="K10" s="14">
        <f t="shared" si="3"/>
        <v>18082</v>
      </c>
      <c r="L10" s="14">
        <f t="shared" si="3"/>
        <v>12568</v>
      </c>
      <c r="M10" s="14">
        <f t="shared" si="3"/>
        <v>7722</v>
      </c>
      <c r="N10" s="12">
        <f t="shared" si="2"/>
        <v>232558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210270</v>
      </c>
      <c r="C12" s="14">
        <f>C13+C14+C15</f>
        <v>153187</v>
      </c>
      <c r="D12" s="14">
        <f>D13+D14+D15</f>
        <v>187924</v>
      </c>
      <c r="E12" s="14">
        <f>E13+E14+E15</f>
        <v>36966</v>
      </c>
      <c r="F12" s="14">
        <f aca="true" t="shared" si="4" ref="F12:M12">F13+F14+F15</f>
        <v>134817</v>
      </c>
      <c r="G12" s="14">
        <f t="shared" si="4"/>
        <v>225555</v>
      </c>
      <c r="H12" s="14">
        <f t="shared" si="4"/>
        <v>193472</v>
      </c>
      <c r="I12" s="14">
        <f t="shared" si="4"/>
        <v>191268</v>
      </c>
      <c r="J12" s="14">
        <f t="shared" si="4"/>
        <v>135246</v>
      </c>
      <c r="K12" s="14">
        <f t="shared" si="4"/>
        <v>157645</v>
      </c>
      <c r="L12" s="14">
        <f t="shared" si="4"/>
        <v>69397</v>
      </c>
      <c r="M12" s="14">
        <f t="shared" si="4"/>
        <v>44304</v>
      </c>
      <c r="N12" s="12">
        <f t="shared" si="2"/>
        <v>1740051</v>
      </c>
    </row>
    <row r="13" spans="1:14" ht="18.75" customHeight="1">
      <c r="A13" s="15" t="s">
        <v>10</v>
      </c>
      <c r="B13" s="14">
        <v>102840</v>
      </c>
      <c r="C13" s="14">
        <v>76820</v>
      </c>
      <c r="D13" s="14">
        <v>89596</v>
      </c>
      <c r="E13" s="14">
        <v>18328</v>
      </c>
      <c r="F13" s="14">
        <v>65811</v>
      </c>
      <c r="G13" s="14">
        <v>112548</v>
      </c>
      <c r="H13" s="14">
        <v>100536</v>
      </c>
      <c r="I13" s="14">
        <v>98002</v>
      </c>
      <c r="J13" s="14">
        <v>66920</v>
      </c>
      <c r="K13" s="14">
        <v>78535</v>
      </c>
      <c r="L13" s="14">
        <v>34404</v>
      </c>
      <c r="M13" s="14">
        <v>21145</v>
      </c>
      <c r="N13" s="12">
        <f t="shared" si="2"/>
        <v>865485</v>
      </c>
    </row>
    <row r="14" spans="1:14" ht="18.75" customHeight="1">
      <c r="A14" s="15" t="s">
        <v>11</v>
      </c>
      <c r="B14" s="14">
        <v>101363</v>
      </c>
      <c r="C14" s="14">
        <v>71527</v>
      </c>
      <c r="D14" s="14">
        <v>94094</v>
      </c>
      <c r="E14" s="14">
        <v>17545</v>
      </c>
      <c r="F14" s="14">
        <v>64623</v>
      </c>
      <c r="G14" s="14">
        <v>106157</v>
      </c>
      <c r="H14" s="14">
        <v>87430</v>
      </c>
      <c r="I14" s="14">
        <v>88535</v>
      </c>
      <c r="J14" s="14">
        <v>64416</v>
      </c>
      <c r="K14" s="14">
        <v>74711</v>
      </c>
      <c r="L14" s="14">
        <v>33264</v>
      </c>
      <c r="M14" s="14">
        <v>22199</v>
      </c>
      <c r="N14" s="12">
        <f t="shared" si="2"/>
        <v>825864</v>
      </c>
    </row>
    <row r="15" spans="1:14" ht="18.75" customHeight="1">
      <c r="A15" s="15" t="s">
        <v>12</v>
      </c>
      <c r="B15" s="14">
        <v>6067</v>
      </c>
      <c r="C15" s="14">
        <v>4840</v>
      </c>
      <c r="D15" s="14">
        <v>4234</v>
      </c>
      <c r="E15" s="14">
        <v>1093</v>
      </c>
      <c r="F15" s="14">
        <v>4383</v>
      </c>
      <c r="G15" s="14">
        <v>6850</v>
      </c>
      <c r="H15" s="14">
        <v>5506</v>
      </c>
      <c r="I15" s="14">
        <v>4731</v>
      </c>
      <c r="J15" s="14">
        <v>3910</v>
      </c>
      <c r="K15" s="14">
        <v>4399</v>
      </c>
      <c r="L15" s="14">
        <v>1729</v>
      </c>
      <c r="M15" s="14">
        <v>960</v>
      </c>
      <c r="N15" s="12">
        <f t="shared" si="2"/>
        <v>48702</v>
      </c>
    </row>
    <row r="16" spans="1:14" ht="18.75" customHeight="1">
      <c r="A16" s="16" t="s">
        <v>33</v>
      </c>
      <c r="B16" s="14">
        <f>B17+B18+B19</f>
        <v>3731</v>
      </c>
      <c r="C16" s="14">
        <f>C17+C18+C19</f>
        <v>2832</v>
      </c>
      <c r="D16" s="14">
        <f>D17+D18+D19</f>
        <v>2119</v>
      </c>
      <c r="E16" s="14">
        <f>E17+E18+E19</f>
        <v>513</v>
      </c>
      <c r="F16" s="14">
        <f aca="true" t="shared" si="5" ref="F16:M16">F17+F18+F19</f>
        <v>2122</v>
      </c>
      <c r="G16" s="14">
        <f t="shared" si="5"/>
        <v>4127</v>
      </c>
      <c r="H16" s="14">
        <f t="shared" si="5"/>
        <v>3296</v>
      </c>
      <c r="I16" s="14">
        <f t="shared" si="5"/>
        <v>2865</v>
      </c>
      <c r="J16" s="14">
        <f t="shared" si="5"/>
        <v>2301</v>
      </c>
      <c r="K16" s="14">
        <f t="shared" si="5"/>
        <v>2789</v>
      </c>
      <c r="L16" s="14">
        <f t="shared" si="5"/>
        <v>1079</v>
      </c>
      <c r="M16" s="14">
        <f t="shared" si="5"/>
        <v>535</v>
      </c>
      <c r="N16" s="12">
        <f t="shared" si="2"/>
        <v>28309</v>
      </c>
    </row>
    <row r="17" spans="1:14" ht="18.75" customHeight="1">
      <c r="A17" s="15" t="s">
        <v>30</v>
      </c>
      <c r="B17" s="14">
        <v>3311</v>
      </c>
      <c r="C17" s="14">
        <v>2503</v>
      </c>
      <c r="D17" s="14">
        <v>1907</v>
      </c>
      <c r="E17" s="14">
        <v>459</v>
      </c>
      <c r="F17" s="14">
        <v>1900</v>
      </c>
      <c r="G17" s="14">
        <v>3731</v>
      </c>
      <c r="H17" s="14">
        <v>2957</v>
      </c>
      <c r="I17" s="14">
        <v>2624</v>
      </c>
      <c r="J17" s="14">
        <v>2083</v>
      </c>
      <c r="K17" s="14">
        <v>2520</v>
      </c>
      <c r="L17" s="14">
        <v>941</v>
      </c>
      <c r="M17" s="14">
        <v>468</v>
      </c>
      <c r="N17" s="12">
        <f t="shared" si="2"/>
        <v>25404</v>
      </c>
    </row>
    <row r="18" spans="1:14" ht="18.75" customHeight="1">
      <c r="A18" s="15" t="s">
        <v>31</v>
      </c>
      <c r="B18" s="14">
        <v>374</v>
      </c>
      <c r="C18" s="14">
        <v>294</v>
      </c>
      <c r="D18" s="14">
        <v>194</v>
      </c>
      <c r="E18" s="14">
        <v>45</v>
      </c>
      <c r="F18" s="14">
        <v>181</v>
      </c>
      <c r="G18" s="14">
        <v>348</v>
      </c>
      <c r="H18" s="14">
        <v>293</v>
      </c>
      <c r="I18" s="14">
        <v>218</v>
      </c>
      <c r="J18" s="14">
        <v>190</v>
      </c>
      <c r="K18" s="14">
        <v>246</v>
      </c>
      <c r="L18" s="14">
        <v>121</v>
      </c>
      <c r="M18" s="14">
        <v>56</v>
      </c>
      <c r="N18" s="12">
        <f t="shared" si="2"/>
        <v>2560</v>
      </c>
    </row>
    <row r="19" spans="1:14" ht="18.75" customHeight="1">
      <c r="A19" s="15" t="s">
        <v>32</v>
      </c>
      <c r="B19" s="14">
        <v>46</v>
      </c>
      <c r="C19" s="14">
        <v>35</v>
      </c>
      <c r="D19" s="14">
        <v>18</v>
      </c>
      <c r="E19" s="14">
        <v>9</v>
      </c>
      <c r="F19" s="14">
        <v>41</v>
      </c>
      <c r="G19" s="14">
        <v>48</v>
      </c>
      <c r="H19" s="14">
        <v>46</v>
      </c>
      <c r="I19" s="14">
        <v>23</v>
      </c>
      <c r="J19" s="14">
        <v>28</v>
      </c>
      <c r="K19" s="14">
        <v>23</v>
      </c>
      <c r="L19" s="14">
        <v>17</v>
      </c>
      <c r="M19" s="14">
        <v>11</v>
      </c>
      <c r="N19" s="12">
        <f t="shared" si="2"/>
        <v>345</v>
      </c>
    </row>
    <row r="20" spans="1:14" ht="18.75" customHeight="1">
      <c r="A20" s="17" t="s">
        <v>13</v>
      </c>
      <c r="B20" s="18">
        <f>B21+B22+B23</f>
        <v>145885</v>
      </c>
      <c r="C20" s="18">
        <f>C21+C22+C23</f>
        <v>88364</v>
      </c>
      <c r="D20" s="18">
        <f>D21+D22+D23</f>
        <v>82455</v>
      </c>
      <c r="E20" s="18">
        <f>E21+E22+E23</f>
        <v>16973</v>
      </c>
      <c r="F20" s="18">
        <f aca="true" t="shared" si="6" ref="F20:M20">F21+F22+F23</f>
        <v>67401</v>
      </c>
      <c r="G20" s="18">
        <f t="shared" si="6"/>
        <v>109722</v>
      </c>
      <c r="H20" s="18">
        <f t="shared" si="6"/>
        <v>123149</v>
      </c>
      <c r="I20" s="18">
        <f t="shared" si="6"/>
        <v>120364</v>
      </c>
      <c r="J20" s="18">
        <f t="shared" si="6"/>
        <v>80121</v>
      </c>
      <c r="K20" s="18">
        <f t="shared" si="6"/>
        <v>125707</v>
      </c>
      <c r="L20" s="18">
        <f t="shared" si="6"/>
        <v>46569</v>
      </c>
      <c r="M20" s="18">
        <f t="shared" si="6"/>
        <v>26083</v>
      </c>
      <c r="N20" s="12">
        <f aca="true" t="shared" si="7" ref="N20:N26">SUM(B20:M20)</f>
        <v>1032793</v>
      </c>
    </row>
    <row r="21" spans="1:14" ht="18.75" customHeight="1">
      <c r="A21" s="13" t="s">
        <v>14</v>
      </c>
      <c r="B21" s="14">
        <v>78084</v>
      </c>
      <c r="C21" s="14">
        <v>50799</v>
      </c>
      <c r="D21" s="14">
        <v>46491</v>
      </c>
      <c r="E21" s="14">
        <v>9800</v>
      </c>
      <c r="F21" s="14">
        <v>38478</v>
      </c>
      <c r="G21" s="14">
        <v>64823</v>
      </c>
      <c r="H21" s="14">
        <v>72161</v>
      </c>
      <c r="I21" s="14">
        <v>69090</v>
      </c>
      <c r="J21" s="14">
        <v>44564</v>
      </c>
      <c r="K21" s="14">
        <v>68390</v>
      </c>
      <c r="L21" s="14">
        <v>25457</v>
      </c>
      <c r="M21" s="14">
        <v>13837</v>
      </c>
      <c r="N21" s="12">
        <f t="shared" si="7"/>
        <v>581974</v>
      </c>
    </row>
    <row r="22" spans="1:14" ht="18.75" customHeight="1">
      <c r="A22" s="13" t="s">
        <v>15</v>
      </c>
      <c r="B22" s="14">
        <v>63933</v>
      </c>
      <c r="C22" s="14">
        <v>35054</v>
      </c>
      <c r="D22" s="14">
        <v>34010</v>
      </c>
      <c r="E22" s="14">
        <v>6681</v>
      </c>
      <c r="F22" s="14">
        <v>26936</v>
      </c>
      <c r="G22" s="14">
        <v>41797</v>
      </c>
      <c r="H22" s="14">
        <v>47933</v>
      </c>
      <c r="I22" s="14">
        <v>48439</v>
      </c>
      <c r="J22" s="14">
        <v>33467</v>
      </c>
      <c r="K22" s="14">
        <v>54451</v>
      </c>
      <c r="L22" s="14">
        <v>20063</v>
      </c>
      <c r="M22" s="14">
        <v>11710</v>
      </c>
      <c r="N22" s="12">
        <f t="shared" si="7"/>
        <v>424474</v>
      </c>
    </row>
    <row r="23" spans="1:14" ht="18.75" customHeight="1">
      <c r="A23" s="13" t="s">
        <v>16</v>
      </c>
      <c r="B23" s="14">
        <v>3868</v>
      </c>
      <c r="C23" s="14">
        <v>2511</v>
      </c>
      <c r="D23" s="14">
        <v>1954</v>
      </c>
      <c r="E23" s="14">
        <v>492</v>
      </c>
      <c r="F23" s="14">
        <v>1987</v>
      </c>
      <c r="G23" s="14">
        <v>3102</v>
      </c>
      <c r="H23" s="14">
        <v>3055</v>
      </c>
      <c r="I23" s="14">
        <v>2835</v>
      </c>
      <c r="J23" s="14">
        <v>2090</v>
      </c>
      <c r="K23" s="14">
        <v>2866</v>
      </c>
      <c r="L23" s="14">
        <v>1049</v>
      </c>
      <c r="M23" s="14">
        <v>536</v>
      </c>
      <c r="N23" s="12">
        <f t="shared" si="7"/>
        <v>26345</v>
      </c>
    </row>
    <row r="24" spans="1:14" ht="18.75" customHeight="1">
      <c r="A24" s="17" t="s">
        <v>17</v>
      </c>
      <c r="B24" s="14">
        <f>B25+B26</f>
        <v>55767</v>
      </c>
      <c r="C24" s="14">
        <f>C25+C26</f>
        <v>44888</v>
      </c>
      <c r="D24" s="14">
        <f>D25+D26</f>
        <v>44636</v>
      </c>
      <c r="E24" s="14">
        <f>E25+E26</f>
        <v>11312</v>
      </c>
      <c r="F24" s="14">
        <f aca="true" t="shared" si="8" ref="F24:M24">F25+F26</f>
        <v>43197</v>
      </c>
      <c r="G24" s="14">
        <f t="shared" si="8"/>
        <v>65194</v>
      </c>
      <c r="H24" s="14">
        <f t="shared" si="8"/>
        <v>61342</v>
      </c>
      <c r="I24" s="14">
        <f t="shared" si="8"/>
        <v>43300</v>
      </c>
      <c r="J24" s="14">
        <f t="shared" si="8"/>
        <v>35207</v>
      </c>
      <c r="K24" s="14">
        <f t="shared" si="8"/>
        <v>35416</v>
      </c>
      <c r="L24" s="14">
        <f t="shared" si="8"/>
        <v>11178</v>
      </c>
      <c r="M24" s="14">
        <f t="shared" si="8"/>
        <v>5449</v>
      </c>
      <c r="N24" s="12">
        <f t="shared" si="7"/>
        <v>456886</v>
      </c>
    </row>
    <row r="25" spans="1:14" ht="18.75" customHeight="1">
      <c r="A25" s="13" t="s">
        <v>18</v>
      </c>
      <c r="B25" s="14">
        <v>35691</v>
      </c>
      <c r="C25" s="14">
        <v>28728</v>
      </c>
      <c r="D25" s="14">
        <v>28567</v>
      </c>
      <c r="E25" s="14">
        <v>7240</v>
      </c>
      <c r="F25" s="14">
        <v>27646</v>
      </c>
      <c r="G25" s="14">
        <v>41724</v>
      </c>
      <c r="H25" s="14">
        <v>39259</v>
      </c>
      <c r="I25" s="14">
        <v>27712</v>
      </c>
      <c r="J25" s="14">
        <v>22532</v>
      </c>
      <c r="K25" s="14">
        <v>22666</v>
      </c>
      <c r="L25" s="14">
        <v>7154</v>
      </c>
      <c r="M25" s="14">
        <v>3487</v>
      </c>
      <c r="N25" s="12">
        <f t="shared" si="7"/>
        <v>292406</v>
      </c>
    </row>
    <row r="26" spans="1:14" ht="18.75" customHeight="1">
      <c r="A26" s="13" t="s">
        <v>19</v>
      </c>
      <c r="B26" s="14">
        <v>20076</v>
      </c>
      <c r="C26" s="14">
        <v>16160</v>
      </c>
      <c r="D26" s="14">
        <v>16069</v>
      </c>
      <c r="E26" s="14">
        <v>4072</v>
      </c>
      <c r="F26" s="14">
        <v>15551</v>
      </c>
      <c r="G26" s="14">
        <v>23470</v>
      </c>
      <c r="H26" s="14">
        <v>22083</v>
      </c>
      <c r="I26" s="14">
        <v>15588</v>
      </c>
      <c r="J26" s="14">
        <v>12675</v>
      </c>
      <c r="K26" s="14">
        <v>12750</v>
      </c>
      <c r="L26" s="14">
        <v>4024</v>
      </c>
      <c r="M26" s="14">
        <v>1962</v>
      </c>
      <c r="N26" s="12">
        <f t="shared" si="7"/>
        <v>164480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0.995810421142219</v>
      </c>
      <c r="D32" s="23">
        <f t="shared" si="9"/>
        <v>1</v>
      </c>
      <c r="E32" s="23">
        <f t="shared" si="9"/>
        <v>0.9911527154009935</v>
      </c>
      <c r="F32" s="23">
        <f t="shared" si="9"/>
        <v>0.9976342023892382</v>
      </c>
      <c r="G32" s="23">
        <f t="shared" si="9"/>
        <v>1</v>
      </c>
      <c r="H32" s="23">
        <f t="shared" si="9"/>
        <v>0.9958690964363965</v>
      </c>
      <c r="I32" s="23">
        <f t="shared" si="9"/>
        <v>0.9982408582952235</v>
      </c>
      <c r="J32" s="23">
        <f t="shared" si="9"/>
        <v>1</v>
      </c>
      <c r="K32" s="23">
        <f t="shared" si="9"/>
        <v>0.9992387894205318</v>
      </c>
      <c r="L32" s="23">
        <f t="shared" si="9"/>
        <v>0.9996268468865198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1.6749531283612122</v>
      </c>
      <c r="D35" s="26">
        <f>D32*D34</f>
        <v>1.5792</v>
      </c>
      <c r="E35" s="26">
        <f>E32*E34</f>
        <v>1.9392894029535837</v>
      </c>
      <c r="F35" s="26">
        <f aca="true" t="shared" si="10" ref="F35:M35">F32*F34</f>
        <v>1.8132999262626794</v>
      </c>
      <c r="G35" s="26">
        <f t="shared" si="10"/>
        <v>1.4483</v>
      </c>
      <c r="H35" s="26">
        <f t="shared" si="10"/>
        <v>1.6760476893024554</v>
      </c>
      <c r="I35" s="26">
        <f t="shared" si="10"/>
        <v>1.6390116652349274</v>
      </c>
      <c r="J35" s="26">
        <f t="shared" si="10"/>
        <v>1.8492</v>
      </c>
      <c r="K35" s="26">
        <f t="shared" si="10"/>
        <v>1.7665542558165581</v>
      </c>
      <c r="L35" s="26">
        <f t="shared" si="10"/>
        <v>2.0990164530923145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774535.88</v>
      </c>
      <c r="C37" s="29">
        <f>ROUND(+C7*C35,2)</f>
        <v>529400.76</v>
      </c>
      <c r="D37" s="29">
        <f>ROUND(+D7*D35,2)</f>
        <v>531288.68</v>
      </c>
      <c r="E37" s="29">
        <f>ROUND(+E7*E35,2)</f>
        <v>136622.94</v>
      </c>
      <c r="F37" s="29">
        <f aca="true" t="shared" si="11" ref="F37:M37">ROUND(+F7*F35,2)</f>
        <v>476769.14</v>
      </c>
      <c r="G37" s="29">
        <f t="shared" si="11"/>
        <v>624751.72</v>
      </c>
      <c r="H37" s="29">
        <f t="shared" si="11"/>
        <v>696878.84</v>
      </c>
      <c r="I37" s="29">
        <f t="shared" si="11"/>
        <v>613214.91</v>
      </c>
      <c r="J37" s="29">
        <f t="shared" si="11"/>
        <v>506630.87</v>
      </c>
      <c r="K37" s="29">
        <f t="shared" si="11"/>
        <v>599990.72</v>
      </c>
      <c r="L37" s="29">
        <f t="shared" si="11"/>
        <v>295522.63</v>
      </c>
      <c r="M37" s="29">
        <f t="shared" si="11"/>
        <v>175670.28</v>
      </c>
      <c r="N37" s="29">
        <f>SUM(B37:M37)</f>
        <v>5961277.37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-104045.9</v>
      </c>
      <c r="C39" s="30">
        <f>+C40+C43+C50</f>
        <v>-95534.4</v>
      </c>
      <c r="D39" s="30">
        <f>+D40+D43+D50</f>
        <v>-68032.5</v>
      </c>
      <c r="E39" s="30">
        <f>+E40+E43+E50</f>
        <v>-16901</v>
      </c>
      <c r="F39" s="30">
        <f aca="true" t="shared" si="12" ref="F39:M39">+F40+F43+F50</f>
        <v>-56394</v>
      </c>
      <c r="G39" s="30">
        <f t="shared" si="12"/>
        <v>-96394.5</v>
      </c>
      <c r="H39" s="30">
        <f t="shared" si="12"/>
        <v>-121848</v>
      </c>
      <c r="I39" s="30">
        <f t="shared" si="12"/>
        <v>-58538</v>
      </c>
      <c r="J39" s="30">
        <f t="shared" si="12"/>
        <v>-74343</v>
      </c>
      <c r="K39" s="30">
        <f t="shared" si="12"/>
        <v>-65309</v>
      </c>
      <c r="L39" s="30">
        <f t="shared" si="12"/>
        <v>-45094.6</v>
      </c>
      <c r="M39" s="30">
        <f t="shared" si="12"/>
        <v>-27864</v>
      </c>
      <c r="N39" s="30">
        <f>+N40+N43+N50</f>
        <v>-830298.9</v>
      </c>
      <c r="P39" s="42"/>
    </row>
    <row r="40" spans="1:16" ht="18.75" customHeight="1">
      <c r="A40" s="17" t="s">
        <v>70</v>
      </c>
      <c r="B40" s="31">
        <f>B41+B42</f>
        <v>-102473</v>
      </c>
      <c r="C40" s="31">
        <f>C41+C42</f>
        <v>-93793</v>
      </c>
      <c r="D40" s="31">
        <f>D41+D42</f>
        <v>-67532.5</v>
      </c>
      <c r="E40" s="31">
        <f>E41+E42</f>
        <v>-16401</v>
      </c>
      <c r="F40" s="31">
        <f aca="true" t="shared" si="13" ref="F40:M40">F41+F42</f>
        <v>-53872</v>
      </c>
      <c r="G40" s="31">
        <f t="shared" si="13"/>
        <v>-93698.5</v>
      </c>
      <c r="H40" s="31">
        <f t="shared" si="13"/>
        <v>-120848</v>
      </c>
      <c r="I40" s="31">
        <f t="shared" si="13"/>
        <v>-57190</v>
      </c>
      <c r="J40" s="31">
        <f t="shared" si="13"/>
        <v>-73843</v>
      </c>
      <c r="K40" s="31">
        <f t="shared" si="13"/>
        <v>-63287</v>
      </c>
      <c r="L40" s="31">
        <f t="shared" si="13"/>
        <v>-43988</v>
      </c>
      <c r="M40" s="31">
        <f t="shared" si="13"/>
        <v>-27027</v>
      </c>
      <c r="N40" s="30">
        <f aca="true" t="shared" si="14" ref="N40:N50">SUM(B40:M40)</f>
        <v>-813953</v>
      </c>
      <c r="P40" s="42"/>
    </row>
    <row r="41" spans="1:16" ht="18.75" customHeight="1">
      <c r="A41" s="13" t="s">
        <v>67</v>
      </c>
      <c r="B41" s="20">
        <f>ROUND(-B9*$D$3,2)</f>
        <v>-102473</v>
      </c>
      <c r="C41" s="20">
        <f>ROUND(-C9*$D$3,2)</f>
        <v>-93793</v>
      </c>
      <c r="D41" s="20">
        <f>ROUND(-D9*$D$3,2)</f>
        <v>-67532.5</v>
      </c>
      <c r="E41" s="20">
        <f>ROUND(-E9*$D$3,2)</f>
        <v>-16401</v>
      </c>
      <c r="F41" s="20">
        <f aca="true" t="shared" si="15" ref="F41:M41">ROUND(-F9*$D$3,2)</f>
        <v>-53872</v>
      </c>
      <c r="G41" s="20">
        <f t="shared" si="15"/>
        <v>-93698.5</v>
      </c>
      <c r="H41" s="20">
        <f t="shared" si="15"/>
        <v>-120848</v>
      </c>
      <c r="I41" s="20">
        <f t="shared" si="15"/>
        <v>-57190</v>
      </c>
      <c r="J41" s="20">
        <f t="shared" si="15"/>
        <v>-73843</v>
      </c>
      <c r="K41" s="20">
        <f t="shared" si="15"/>
        <v>-63287</v>
      </c>
      <c r="L41" s="20">
        <f t="shared" si="15"/>
        <v>-43988</v>
      </c>
      <c r="M41" s="20">
        <f t="shared" si="15"/>
        <v>-27027</v>
      </c>
      <c r="N41" s="56">
        <f t="shared" si="14"/>
        <v>-813953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 aca="true" t="shared" si="17" ref="B43:M43">SUM(B44:B49)</f>
        <v>-1572.9</v>
      </c>
      <c r="C43" s="31">
        <f t="shared" si="17"/>
        <v>-1741.4</v>
      </c>
      <c r="D43" s="31">
        <f t="shared" si="17"/>
        <v>-500</v>
      </c>
      <c r="E43" s="31">
        <f t="shared" si="17"/>
        <v>-500</v>
      </c>
      <c r="F43" s="31">
        <f t="shared" si="17"/>
        <v>-2522</v>
      </c>
      <c r="G43" s="31">
        <f t="shared" si="17"/>
        <v>-2696</v>
      </c>
      <c r="H43" s="31">
        <f t="shared" si="17"/>
        <v>-1000</v>
      </c>
      <c r="I43" s="31">
        <f t="shared" si="17"/>
        <v>-1348</v>
      </c>
      <c r="J43" s="31">
        <f t="shared" si="17"/>
        <v>-500</v>
      </c>
      <c r="K43" s="31">
        <f t="shared" si="17"/>
        <v>-2022</v>
      </c>
      <c r="L43" s="31">
        <f t="shared" si="17"/>
        <v>-1106.6</v>
      </c>
      <c r="M43" s="31">
        <f t="shared" si="17"/>
        <v>-837</v>
      </c>
      <c r="N43" s="31">
        <f>SUM(N44:N49)</f>
        <v>-16345.9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-6000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-572.9</v>
      </c>
      <c r="C48" s="27">
        <v>-741.4</v>
      </c>
      <c r="D48" s="27">
        <v>0</v>
      </c>
      <c r="E48" s="27">
        <v>0</v>
      </c>
      <c r="F48" s="27">
        <v>-2022</v>
      </c>
      <c r="G48" s="27">
        <v>-2696</v>
      </c>
      <c r="H48" s="27">
        <v>0</v>
      </c>
      <c r="I48" s="27">
        <v>-1348</v>
      </c>
      <c r="J48" s="27">
        <v>0</v>
      </c>
      <c r="K48" s="27">
        <v>-2022</v>
      </c>
      <c r="L48" s="27">
        <v>-606.6</v>
      </c>
      <c r="M48" s="27">
        <v>-337</v>
      </c>
      <c r="N48" s="27">
        <f t="shared" si="14"/>
        <v>-10345.9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670489.98</v>
      </c>
      <c r="C52" s="34">
        <f aca="true" t="shared" si="18" ref="C52:M52">+C37+C39</f>
        <v>433866.36</v>
      </c>
      <c r="D52" s="34">
        <f t="shared" si="18"/>
        <v>463256.18000000005</v>
      </c>
      <c r="E52" s="34">
        <f t="shared" si="18"/>
        <v>119721.94</v>
      </c>
      <c r="F52" s="34">
        <f t="shared" si="18"/>
        <v>420375.14</v>
      </c>
      <c r="G52" s="34">
        <f t="shared" si="18"/>
        <v>528357.22</v>
      </c>
      <c r="H52" s="34">
        <f t="shared" si="18"/>
        <v>575030.84</v>
      </c>
      <c r="I52" s="34">
        <f t="shared" si="18"/>
        <v>554676.91</v>
      </c>
      <c r="J52" s="34">
        <f t="shared" si="18"/>
        <v>432287.87</v>
      </c>
      <c r="K52" s="34">
        <f t="shared" si="18"/>
        <v>534681.72</v>
      </c>
      <c r="L52" s="34">
        <f t="shared" si="18"/>
        <v>250428.03</v>
      </c>
      <c r="M52" s="34">
        <f t="shared" si="18"/>
        <v>147806.28</v>
      </c>
      <c r="N52" s="34">
        <f>SUM(B52:M52)</f>
        <v>5130978.470000001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5130978.489999999</v>
      </c>
      <c r="P55" s="42"/>
    </row>
    <row r="56" spans="1:14" ht="18.75" customHeight="1">
      <c r="A56" s="17" t="s">
        <v>80</v>
      </c>
      <c r="B56" s="44">
        <v>120154.2</v>
      </c>
      <c r="C56" s="44">
        <v>112187.61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232341.81</v>
      </c>
    </row>
    <row r="57" spans="1:14" ht="18.75" customHeight="1">
      <c r="A57" s="17" t="s">
        <v>81</v>
      </c>
      <c r="B57" s="44">
        <v>378508.73</v>
      </c>
      <c r="C57" s="44">
        <v>246689.67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625198.4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463256.18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463256.18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115572.41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115572.41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332896.92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332896.92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471394.71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471394.71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426133.77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426133.77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121285.87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121285.87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424786.75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424786.75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338061.84</v>
      </c>
      <c r="K65" s="43">
        <v>0</v>
      </c>
      <c r="L65" s="43">
        <v>0</v>
      </c>
      <c r="M65" s="43">
        <v>0</v>
      </c>
      <c r="N65" s="34">
        <f t="shared" si="19"/>
        <v>338061.84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399517.65</v>
      </c>
      <c r="L66" s="43">
        <v>0</v>
      </c>
      <c r="M66" s="43">
        <v>0</v>
      </c>
      <c r="N66" s="31">
        <f t="shared" si="19"/>
        <v>399517.65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197955.85</v>
      </c>
      <c r="M67" s="43">
        <v>0</v>
      </c>
      <c r="N67" s="34">
        <f t="shared" si="19"/>
        <v>197955.85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147806.28</v>
      </c>
      <c r="N68" s="31">
        <f t="shared" si="19"/>
        <v>147806.28</v>
      </c>
    </row>
    <row r="69" spans="1:14" ht="18.75" customHeight="1">
      <c r="A69" s="40" t="s">
        <v>92</v>
      </c>
      <c r="B69" s="38">
        <v>171827.06</v>
      </c>
      <c r="C69" s="38">
        <v>74989.08</v>
      </c>
      <c r="D69" s="43">
        <v>0</v>
      </c>
      <c r="E69" s="38">
        <v>4149.53</v>
      </c>
      <c r="F69" s="38">
        <v>87478.22</v>
      </c>
      <c r="G69" s="38">
        <v>56962.51</v>
      </c>
      <c r="H69" s="38">
        <v>27611.2</v>
      </c>
      <c r="I69" s="38">
        <v>129890.17</v>
      </c>
      <c r="J69" s="38">
        <v>94226.03</v>
      </c>
      <c r="K69" s="38">
        <v>135164.07</v>
      </c>
      <c r="L69" s="38">
        <v>52472.18</v>
      </c>
      <c r="M69" s="43">
        <v>0</v>
      </c>
      <c r="N69" s="38">
        <f>SUM(B69:M69)</f>
        <v>834770.0500000002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1.9552349170106262</v>
      </c>
      <c r="C73" s="54">
        <v>1.9202382275483825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1.6940000054761213</v>
      </c>
      <c r="C74" s="54">
        <v>1.5879192939290414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1.5792000095116654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1.9392894251242017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1.8132999402880625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1.4482999937408578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1.6969359482753081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1.6139055075955298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1.6390116989231218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1.8491999941600086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1.7665542531923604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2.099016485428756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2.089000035674789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2015-01-13T19:28:57Z</cp:lastPrinted>
  <dcterms:created xsi:type="dcterms:W3CDTF">2012-11-28T17:54:39Z</dcterms:created>
  <dcterms:modified xsi:type="dcterms:W3CDTF">2015-01-13T19:34:42Z</dcterms:modified>
  <cp:category/>
  <cp:version/>
  <cp:contentType/>
  <cp:contentStatus/>
</cp:coreProperties>
</file>