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<sst xmlns="http://schemas.openxmlformats.org/spreadsheetml/2006/main" count="126" uniqueCount="126">
  <si>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</si>
  <si>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</si>
  <si>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</si>
  <si>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</si>
  <si>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</si>
  <si>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</si>
  <si>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</si>
  <si>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</si>
  <si>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</si>
  <si>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</si>
  <si>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</si>
  <si>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</si>
  <si>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</si>
  <si>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</si>
  <si>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</si>
  <si>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</si>
  <si>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</si>
  <si>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</si>
  <si>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</si>
  <si>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</si>
  <si>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</si>
  <si>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</si>
  <si>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</si>
  <si>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</si>
  <si>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</si>
  <si>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</si>
  <si>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</si>
  <si>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</si>
  <si>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</si>
  <si>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</si>
  <si>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</si>
  <si>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</si>
  <si>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</si>
  <si>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</si>
  <si>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</si>
  <si>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</si>
  <si>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</si>
  <si>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</si>
  <si>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</si>
  <si>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</si>
  <si>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</si>
  <si>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</si>
  <si>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</si>
  <si>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</si>
  <si>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</si>
  <si>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</si>
  <si>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</si>
  <si>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</si>
  <si>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</si>
  <si>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</si>
  <si>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</si>
  <si>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</si>
  <si>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</si>
  <si>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</si>
  <si>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</si>
  <si>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</si>
  <si>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</si>
  <si>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</si>
  <si>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</si>
  <si>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</si>
  <si>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</si>
  <si>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</si>
  <si>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</si>
  <si>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</si>
  <si>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</si>
  <si>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</si>
  <si>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</si>
  <si>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</si>
  <si>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</si>
  <si>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</si>
  <si>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</si>
  <si>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</si>
  <si>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</si>
  <si>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</si>
  <si>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</si>
  <si>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</si>
  <si>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</si>
  <si>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</si>
  <si>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</si>
  <si>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</si>
  <si>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</si>
  <si>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</si>
  <si>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</si>
  <si>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</si>
  <si>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</si>
  <si>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</si>
  <si>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</si>
  <si>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</si>
  <si>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</si>
  <si>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</si>
  <si>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</si>
  <si>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</si>
  <si>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</si>
  <si>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</si>
  <si>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</si>
  <si>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</si>
  <si>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</si>
  <si>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</si>
  <si>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</si>
  <si>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</si>
  <si>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</si>
  <si>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</si>
  <si>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</si>
  <si>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</si>
  <si>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</si>
  <si>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</si>
  <si>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</si>
  <si>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</si>
  <si>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</si>
  <si>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</si>
  <si>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</si>
  <si>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</si>
  <si>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</si>
  <si>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</si>
  <si>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</si>
  <si>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</si>
  <si>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</si>
  <si>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</si>
  <si>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</si>
  <si>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</si>
  <si>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</si>
  <si>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</si>
  <si>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</si>
  <si>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</si>
  <si>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</si>
  <si>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31/01/15 - VENCIMENTO 06/02/15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</si>
</sst>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308202</v>
      </c>
      <c r="C7" s="9">
        <f t="shared" si="0"/>
        <v>407324</v>
      </c>
      <c r="D7" s="9">
        <f t="shared" si="0"/>
        <v>480925</v>
      </c>
      <c r="E7" s="9">
        <f t="shared" si="0"/>
        <v>268172</v>
      </c>
      <c r="F7" s="9">
        <f t="shared" si="0"/>
        <v>398531</v>
      </c>
      <c r="G7" s="9">
        <f t="shared" si="0"/>
        <v>628327</v>
      </c>
      <c r="H7" s="9">
        <f t="shared" si="0"/>
        <v>247472</v>
      </c>
      <c r="I7" s="9">
        <f t="shared" si="0"/>
        <v>57283</v>
      </c>
      <c r="J7" s="9">
        <f t="shared" si="0"/>
        <v>170129</v>
      </c>
      <c r="K7" s="9">
        <f t="shared" si="0"/>
        <v>2966365</v>
      </c>
      <c r="L7" s="53"/>
    </row>
    <row r="8" spans="1:11" ht="17.25" customHeight="1">
      <c r="A8" s="10" t="s">
        <v>116</v>
      </c>
      <c r="B8" s="11">
        <f>B9+B12+B16</f>
        <v>180788</v>
      </c>
      <c r="C8" s="11">
        <f aca="true" t="shared" si="1" ref="C8:J8">C9+C12+C16</f>
        <v>245552</v>
      </c>
      <c r="D8" s="11">
        <f t="shared" si="1"/>
        <v>272713</v>
      </c>
      <c r="E8" s="11">
        <f t="shared" si="1"/>
        <v>159193</v>
      </c>
      <c r="F8" s="11">
        <f t="shared" si="1"/>
        <v>217566</v>
      </c>
      <c r="G8" s="11">
        <f t="shared" si="1"/>
        <v>336855</v>
      </c>
      <c r="H8" s="11">
        <f t="shared" si="1"/>
        <v>154150</v>
      </c>
      <c r="I8" s="11">
        <f t="shared" si="1"/>
        <v>30344</v>
      </c>
      <c r="J8" s="11">
        <f t="shared" si="1"/>
        <v>96996</v>
      </c>
      <c r="K8" s="11">
        <f>SUM(B8:J8)</f>
        <v>1694157</v>
      </c>
    </row>
    <row r="9" spans="1:11" ht="17.25" customHeight="1">
      <c r="A9" s="15" t="s">
        <v>17</v>
      </c>
      <c r="B9" s="13">
        <f>+B10+B11</f>
        <v>36212</v>
      </c>
      <c r="C9" s="13">
        <f aca="true" t="shared" si="2" ref="C9:J9">+C10+C11</f>
        <v>52305</v>
      </c>
      <c r="D9" s="13">
        <f t="shared" si="2"/>
        <v>52557</v>
      </c>
      <c r="E9" s="13">
        <f t="shared" si="2"/>
        <v>31573</v>
      </c>
      <c r="F9" s="13">
        <f t="shared" si="2"/>
        <v>34974</v>
      </c>
      <c r="G9" s="13">
        <f t="shared" si="2"/>
        <v>42122</v>
      </c>
      <c r="H9" s="13">
        <f t="shared" si="2"/>
        <v>34594</v>
      </c>
      <c r="I9" s="13">
        <f t="shared" si="2"/>
        <v>7348</v>
      </c>
      <c r="J9" s="13">
        <f t="shared" si="2"/>
        <v>16829</v>
      </c>
      <c r="K9" s="11">
        <f>SUM(B9:J9)</f>
        <v>308514</v>
      </c>
    </row>
    <row r="10" spans="1:11" ht="17.25" customHeight="1">
      <c r="A10" s="30" t="s">
        <v>18</v>
      </c>
      <c r="B10" s="13">
        <v>36212</v>
      </c>
      <c r="C10" s="13">
        <v>52305</v>
      </c>
      <c r="D10" s="13">
        <v>52557</v>
      </c>
      <c r="E10" s="13">
        <v>31573</v>
      </c>
      <c r="F10" s="13">
        <v>34974</v>
      </c>
      <c r="G10" s="13">
        <v>42122</v>
      </c>
      <c r="H10" s="13">
        <v>34594</v>
      </c>
      <c r="I10" s="13">
        <v>7348</v>
      </c>
      <c r="J10" s="13">
        <v>16829</v>
      </c>
      <c r="K10" s="11">
        <f>SUM(B10:J10)</f>
        <v>308514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140541</v>
      </c>
      <c r="C12" s="17">
        <f t="shared" si="3"/>
        <v>187278</v>
      </c>
      <c r="D12" s="17">
        <f t="shared" si="3"/>
        <v>214463</v>
      </c>
      <c r="E12" s="17">
        <f t="shared" si="3"/>
        <v>124011</v>
      </c>
      <c r="F12" s="17">
        <f t="shared" si="3"/>
        <v>177551</v>
      </c>
      <c r="G12" s="17">
        <f t="shared" si="3"/>
        <v>287112</v>
      </c>
      <c r="H12" s="17">
        <f t="shared" si="3"/>
        <v>116006</v>
      </c>
      <c r="I12" s="17">
        <f t="shared" si="3"/>
        <v>22195</v>
      </c>
      <c r="J12" s="17">
        <f t="shared" si="3"/>
        <v>78204</v>
      </c>
      <c r="K12" s="11">
        <f aca="true" t="shared" si="4" ref="K12:K27">SUM(B12:J12)</f>
        <v>1347361</v>
      </c>
    </row>
    <row r="13" spans="1:13" ht="17.25" customHeight="1">
      <c r="A13" s="14" t="s">
        <v>20</v>
      </c>
      <c r="B13" s="13">
        <v>73143</v>
      </c>
      <c r="C13" s="13">
        <v>104515</v>
      </c>
      <c r="D13" s="13">
        <v>119641</v>
      </c>
      <c r="E13" s="13">
        <v>69317</v>
      </c>
      <c r="F13" s="13">
        <v>96209</v>
      </c>
      <c r="G13" s="13">
        <v>145656</v>
      </c>
      <c r="H13" s="13">
        <v>59146</v>
      </c>
      <c r="I13" s="13">
        <v>13376</v>
      </c>
      <c r="J13" s="13">
        <v>43742</v>
      </c>
      <c r="K13" s="11">
        <f t="shared" si="4"/>
        <v>724745</v>
      </c>
      <c r="L13" s="53"/>
      <c r="M13" s="54"/>
    </row>
    <row r="14" spans="1:12" ht="17.25" customHeight="1">
      <c r="A14" s="14" t="s">
        <v>21</v>
      </c>
      <c r="B14" s="13">
        <v>64186</v>
      </c>
      <c r="C14" s="13">
        <v>78386</v>
      </c>
      <c r="D14" s="13">
        <v>90532</v>
      </c>
      <c r="E14" s="13">
        <v>52102</v>
      </c>
      <c r="F14" s="13">
        <v>77879</v>
      </c>
      <c r="G14" s="13">
        <v>136947</v>
      </c>
      <c r="H14" s="13">
        <v>54317</v>
      </c>
      <c r="I14" s="13">
        <v>8279</v>
      </c>
      <c r="J14" s="13">
        <v>32950</v>
      </c>
      <c r="K14" s="11">
        <f t="shared" si="4"/>
        <v>595578</v>
      </c>
      <c r="L14" s="53"/>
    </row>
    <row r="15" spans="1:11" ht="17.25" customHeight="1">
      <c r="A15" s="14" t="s">
        <v>22</v>
      </c>
      <c r="B15" s="13">
        <v>3212</v>
      </c>
      <c r="C15" s="13">
        <v>4377</v>
      </c>
      <c r="D15" s="13">
        <v>4290</v>
      </c>
      <c r="E15" s="13">
        <v>2592</v>
      </c>
      <c r="F15" s="13">
        <v>3463</v>
      </c>
      <c r="G15" s="13">
        <v>4509</v>
      </c>
      <c r="H15" s="13">
        <v>2543</v>
      </c>
      <c r="I15" s="13">
        <v>540</v>
      </c>
      <c r="J15" s="13">
        <v>1512</v>
      </c>
      <c r="K15" s="11">
        <f t="shared" si="4"/>
        <v>27038</v>
      </c>
    </row>
    <row r="16" spans="1:11" ht="17.25" customHeight="1">
      <c r="A16" s="15" t="s">
        <v>112</v>
      </c>
      <c r="B16" s="13">
        <f>B17+B18+B19</f>
        <v>4035</v>
      </c>
      <c r="C16" s="13">
        <f aca="true" t="shared" si="5" ref="C16:J16">C17+C18+C19</f>
        <v>5969</v>
      </c>
      <c r="D16" s="13">
        <f t="shared" si="5"/>
        <v>5693</v>
      </c>
      <c r="E16" s="13">
        <f t="shared" si="5"/>
        <v>3609</v>
      </c>
      <c r="F16" s="13">
        <f t="shared" si="5"/>
        <v>5041</v>
      </c>
      <c r="G16" s="13">
        <f t="shared" si="5"/>
        <v>7621</v>
      </c>
      <c r="H16" s="13">
        <f t="shared" si="5"/>
        <v>3550</v>
      </c>
      <c r="I16" s="13">
        <f t="shared" si="5"/>
        <v>801</v>
      </c>
      <c r="J16" s="13">
        <f t="shared" si="5"/>
        <v>1963</v>
      </c>
      <c r="K16" s="11">
        <f t="shared" si="4"/>
        <v>38282</v>
      </c>
    </row>
    <row r="17" spans="1:11" ht="17.25" customHeight="1">
      <c r="A17" s="14" t="s">
        <v>113</v>
      </c>
      <c r="B17" s="13">
        <v>3679</v>
      </c>
      <c r="C17" s="13">
        <v>5452</v>
      </c>
      <c r="D17" s="13">
        <v>5308</v>
      </c>
      <c r="E17" s="13">
        <v>3308</v>
      </c>
      <c r="F17" s="13">
        <v>4631</v>
      </c>
      <c r="G17" s="13">
        <v>6789</v>
      </c>
      <c r="H17" s="13">
        <v>3281</v>
      </c>
      <c r="I17" s="13">
        <v>751</v>
      </c>
      <c r="J17" s="13">
        <v>1821</v>
      </c>
      <c r="K17" s="11">
        <f t="shared" si="4"/>
        <v>35020</v>
      </c>
    </row>
    <row r="18" spans="1:11" ht="17.25" customHeight="1">
      <c r="A18" s="14" t="s">
        <v>114</v>
      </c>
      <c r="B18" s="13">
        <v>308</v>
      </c>
      <c r="C18" s="13">
        <v>459</v>
      </c>
      <c r="D18" s="13">
        <v>322</v>
      </c>
      <c r="E18" s="13">
        <v>270</v>
      </c>
      <c r="F18" s="13">
        <v>363</v>
      </c>
      <c r="G18" s="13">
        <v>752</v>
      </c>
      <c r="H18" s="13">
        <v>229</v>
      </c>
      <c r="I18" s="13">
        <v>37</v>
      </c>
      <c r="J18" s="13">
        <v>123</v>
      </c>
      <c r="K18" s="11">
        <f t="shared" si="4"/>
        <v>2863</v>
      </c>
    </row>
    <row r="19" spans="1:11" ht="17.25" customHeight="1">
      <c r="A19" s="14" t="s">
        <v>115</v>
      </c>
      <c r="B19" s="13">
        <v>48</v>
      </c>
      <c r="C19" s="13">
        <v>58</v>
      </c>
      <c r="D19" s="13">
        <v>63</v>
      </c>
      <c r="E19" s="13">
        <v>31</v>
      </c>
      <c r="F19" s="13">
        <v>47</v>
      </c>
      <c r="G19" s="13">
        <v>80</v>
      </c>
      <c r="H19" s="13">
        <v>40</v>
      </c>
      <c r="I19" s="13">
        <v>13</v>
      </c>
      <c r="J19" s="13">
        <v>19</v>
      </c>
      <c r="K19" s="11">
        <f t="shared" si="4"/>
        <v>399</v>
      </c>
    </row>
    <row r="20" spans="1:11" ht="17.25" customHeight="1">
      <c r="A20" s="16" t="s">
        <v>23</v>
      </c>
      <c r="B20" s="11">
        <f>+B21+B22+B23</f>
        <v>98092</v>
      </c>
      <c r="C20" s="11">
        <f aca="true" t="shared" si="6" ref="C20:J20">+C21+C22+C23</f>
        <v>116640</v>
      </c>
      <c r="D20" s="11">
        <f t="shared" si="6"/>
        <v>151117</v>
      </c>
      <c r="E20" s="11">
        <f t="shared" si="6"/>
        <v>78910</v>
      </c>
      <c r="F20" s="11">
        <f t="shared" si="6"/>
        <v>143447</v>
      </c>
      <c r="G20" s="11">
        <f t="shared" si="6"/>
        <v>249417</v>
      </c>
      <c r="H20" s="11">
        <f t="shared" si="6"/>
        <v>72931</v>
      </c>
      <c r="I20" s="11">
        <f t="shared" si="6"/>
        <v>18028</v>
      </c>
      <c r="J20" s="11">
        <f t="shared" si="6"/>
        <v>49530</v>
      </c>
      <c r="K20" s="11">
        <f t="shared" si="4"/>
        <v>978112</v>
      </c>
    </row>
    <row r="21" spans="1:12" ht="17.25" customHeight="1">
      <c r="A21" s="12" t="s">
        <v>24</v>
      </c>
      <c r="B21" s="13">
        <v>56288</v>
      </c>
      <c r="C21" s="13">
        <v>73083</v>
      </c>
      <c r="D21" s="13">
        <v>93409</v>
      </c>
      <c r="E21" s="13">
        <v>48793</v>
      </c>
      <c r="F21" s="13">
        <v>84707</v>
      </c>
      <c r="G21" s="13">
        <v>133996</v>
      </c>
      <c r="H21" s="13">
        <v>42587</v>
      </c>
      <c r="I21" s="13">
        <v>11873</v>
      </c>
      <c r="J21" s="13">
        <v>30039</v>
      </c>
      <c r="K21" s="11">
        <f t="shared" si="4"/>
        <v>574775</v>
      </c>
      <c r="L21" s="53"/>
    </row>
    <row r="22" spans="1:12" ht="17.25" customHeight="1">
      <c r="A22" s="12" t="s">
        <v>25</v>
      </c>
      <c r="B22" s="13">
        <v>39969</v>
      </c>
      <c r="C22" s="13">
        <v>41249</v>
      </c>
      <c r="D22" s="13">
        <v>55277</v>
      </c>
      <c r="E22" s="13">
        <v>28835</v>
      </c>
      <c r="F22" s="13">
        <v>56567</v>
      </c>
      <c r="G22" s="13">
        <v>112162</v>
      </c>
      <c r="H22" s="13">
        <v>29195</v>
      </c>
      <c r="I22" s="13">
        <v>5840</v>
      </c>
      <c r="J22" s="13">
        <v>18717</v>
      </c>
      <c r="K22" s="11">
        <f t="shared" si="4"/>
        <v>387811</v>
      </c>
      <c r="L22" s="53"/>
    </row>
    <row r="23" spans="1:11" ht="17.25" customHeight="1">
      <c r="A23" s="12" t="s">
        <v>26</v>
      </c>
      <c r="B23" s="13">
        <v>1835</v>
      </c>
      <c r="C23" s="13">
        <v>2308</v>
      </c>
      <c r="D23" s="13">
        <v>2431</v>
      </c>
      <c r="E23" s="13">
        <v>1282</v>
      </c>
      <c r="F23" s="13">
        <v>2173</v>
      </c>
      <c r="G23" s="13">
        <v>3259</v>
      </c>
      <c r="H23" s="13">
        <v>1149</v>
      </c>
      <c r="I23" s="13">
        <v>315</v>
      </c>
      <c r="J23" s="13">
        <v>774</v>
      </c>
      <c r="K23" s="11">
        <f t="shared" si="4"/>
        <v>15526</v>
      </c>
    </row>
    <row r="24" spans="1:11" ht="17.25" customHeight="1">
      <c r="A24" s="16" t="s">
        <v>27</v>
      </c>
      <c r="B24" s="13">
        <v>29322</v>
      </c>
      <c r="C24" s="13">
        <v>45132</v>
      </c>
      <c r="D24" s="13">
        <v>57095</v>
      </c>
      <c r="E24" s="13">
        <v>30069</v>
      </c>
      <c r="F24" s="13">
        <v>37518</v>
      </c>
      <c r="G24" s="13">
        <v>42055</v>
      </c>
      <c r="H24" s="13">
        <v>18647</v>
      </c>
      <c r="I24" s="13">
        <v>8911</v>
      </c>
      <c r="J24" s="13">
        <v>23603</v>
      </c>
      <c r="K24" s="11">
        <f t="shared" si="4"/>
        <v>292352</v>
      </c>
    </row>
    <row r="25" spans="1:12" ht="17.25" customHeight="1">
      <c r="A25" s="12" t="s">
        <v>28</v>
      </c>
      <c r="B25" s="13">
        <v>18766</v>
      </c>
      <c r="C25" s="13">
        <v>28884</v>
      </c>
      <c r="D25" s="13">
        <v>36541</v>
      </c>
      <c r="E25" s="13">
        <v>19244</v>
      </c>
      <c r="F25" s="13">
        <v>24012</v>
      </c>
      <c r="G25" s="13">
        <v>26915</v>
      </c>
      <c r="H25" s="13">
        <v>11934</v>
      </c>
      <c r="I25" s="13">
        <v>5703</v>
      </c>
      <c r="J25" s="13">
        <v>15106</v>
      </c>
      <c r="K25" s="11">
        <f t="shared" si="4"/>
        <v>187105</v>
      </c>
      <c r="L25" s="53"/>
    </row>
    <row r="26" spans="1:12" ht="17.25" customHeight="1">
      <c r="A26" s="12" t="s">
        <v>29</v>
      </c>
      <c r="B26" s="13">
        <v>10556</v>
      </c>
      <c r="C26" s="13">
        <v>16248</v>
      </c>
      <c r="D26" s="13">
        <v>20554</v>
      </c>
      <c r="E26" s="13">
        <v>10825</v>
      </c>
      <c r="F26" s="13">
        <v>13506</v>
      </c>
      <c r="G26" s="13">
        <v>15140</v>
      </c>
      <c r="H26" s="13">
        <v>6713</v>
      </c>
      <c r="I26" s="13">
        <v>3208</v>
      </c>
      <c r="J26" s="13">
        <v>8497</v>
      </c>
      <c r="K26" s="11">
        <f t="shared" si="4"/>
        <v>105247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1744</v>
      </c>
      <c r="I27" s="11">
        <v>0</v>
      </c>
      <c r="J27" s="11">
        <v>0</v>
      </c>
      <c r="K27" s="11">
        <f t="shared" si="4"/>
        <v>1744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2.41156176</v>
      </c>
      <c r="C29" s="61">
        <f aca="true" t="shared" si="7" ref="C29:J29">SUM(C30:C33)</f>
        <v>2.75113224</v>
      </c>
      <c r="D29" s="61">
        <f t="shared" si="7"/>
        <v>3.09764893</v>
      </c>
      <c r="E29" s="61">
        <f t="shared" si="7"/>
        <v>2.634293</v>
      </c>
      <c r="F29" s="61">
        <f t="shared" si="7"/>
        <v>2.5566973500000003</v>
      </c>
      <c r="G29" s="61">
        <f t="shared" si="7"/>
        <v>2.19861036</v>
      </c>
      <c r="H29" s="61">
        <f t="shared" si="7"/>
        <v>2.5210155</v>
      </c>
      <c r="I29" s="61">
        <f t="shared" si="7"/>
        <v>4.473838</v>
      </c>
      <c r="J29" s="61">
        <f t="shared" si="7"/>
        <v>2.65604468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-0.00213824</v>
      </c>
      <c r="C32" s="63">
        <v>-0.00197376</v>
      </c>
      <c r="D32" s="63">
        <v>-0.00185107</v>
      </c>
      <c r="E32" s="63">
        <v>-0.001707</v>
      </c>
      <c r="F32" s="63">
        <v>-0.00230265</v>
      </c>
      <c r="G32" s="63">
        <v>-0.00278964</v>
      </c>
      <c r="H32" s="63">
        <v>-0.0031845</v>
      </c>
      <c r="I32" s="63">
        <v>-0.006862</v>
      </c>
      <c r="J32" s="63">
        <v>-0.00065532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23384.76</v>
      </c>
      <c r="I35" s="19">
        <v>0</v>
      </c>
      <c r="J35" s="19">
        <v>0</v>
      </c>
      <c r="K35" s="23">
        <f>SUM(B35:J35)</f>
        <v>23384.76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1780.48</v>
      </c>
      <c r="C39" s="23">
        <f aca="true" t="shared" si="8" ref="C39:J39">+C43</f>
        <v>2199.92</v>
      </c>
      <c r="D39" s="23">
        <f t="shared" si="8"/>
        <v>2101.48</v>
      </c>
      <c r="E39" s="19">
        <f t="shared" si="8"/>
        <v>1284</v>
      </c>
      <c r="F39" s="23">
        <f t="shared" si="8"/>
        <v>2546.6</v>
      </c>
      <c r="G39" s="23">
        <f t="shared" si="8"/>
        <v>4737.96</v>
      </c>
      <c r="H39" s="23">
        <f t="shared" si="8"/>
        <v>2478.12</v>
      </c>
      <c r="I39" s="23">
        <f t="shared" si="8"/>
        <v>1065.72</v>
      </c>
      <c r="J39" s="23">
        <f t="shared" si="8"/>
        <v>736.16</v>
      </c>
      <c r="K39" s="23">
        <f aca="true" t="shared" si="9" ref="K39:K44">SUM(B39:J39)</f>
        <v>18930.44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1780.48</v>
      </c>
      <c r="C43" s="66">
        <f>ROUND(C44*C45,2)</f>
        <v>2199.92</v>
      </c>
      <c r="D43" s="66">
        <f aca="true" t="shared" si="10" ref="D43:J43">ROUND(D44*D45,2)</f>
        <v>2101.48</v>
      </c>
      <c r="E43" s="66">
        <f t="shared" si="10"/>
        <v>1284</v>
      </c>
      <c r="F43" s="66">
        <f t="shared" si="10"/>
        <v>2546.6</v>
      </c>
      <c r="G43" s="66">
        <f t="shared" si="10"/>
        <v>4737.96</v>
      </c>
      <c r="H43" s="66">
        <f t="shared" si="10"/>
        <v>2478.12</v>
      </c>
      <c r="I43" s="66">
        <f t="shared" si="10"/>
        <v>1065.72</v>
      </c>
      <c r="J43" s="66">
        <f t="shared" si="10"/>
        <v>736.16</v>
      </c>
      <c r="K43" s="66">
        <f t="shared" si="9"/>
        <v>18930.44</v>
      </c>
    </row>
    <row r="44" spans="1:11" ht="17.25" customHeight="1">
      <c r="A44" s="67" t="s">
        <v>43</v>
      </c>
      <c r="B44" s="68">
        <v>416</v>
      </c>
      <c r="C44" s="68">
        <v>514</v>
      </c>
      <c r="D44" s="68">
        <v>491</v>
      </c>
      <c r="E44" s="68">
        <v>300</v>
      </c>
      <c r="F44" s="68">
        <v>595</v>
      </c>
      <c r="G44" s="68">
        <v>1107</v>
      </c>
      <c r="H44" s="68">
        <v>579</v>
      </c>
      <c r="I44" s="68">
        <v>249</v>
      </c>
      <c r="J44" s="68">
        <v>172</v>
      </c>
      <c r="K44" s="68">
        <f t="shared" si="9"/>
        <v>4423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762528.54</v>
      </c>
      <c r="C47" s="22">
        <f aca="true" t="shared" si="11" ref="C47:H47">+C48+C56</f>
        <v>1144972.6700000002</v>
      </c>
      <c r="D47" s="22">
        <f t="shared" si="11"/>
        <v>1517273.18</v>
      </c>
      <c r="E47" s="22">
        <f t="shared" si="11"/>
        <v>728768.66</v>
      </c>
      <c r="F47" s="22">
        <f t="shared" si="11"/>
        <v>1043106.2499999999</v>
      </c>
      <c r="G47" s="22">
        <f t="shared" si="11"/>
        <v>1414097.83</v>
      </c>
      <c r="H47" s="22">
        <f t="shared" si="11"/>
        <v>668016.2</v>
      </c>
      <c r="I47" s="22">
        <f>+I48+I56</f>
        <v>257340.58000000002</v>
      </c>
      <c r="J47" s="22">
        <f>+J48+J56</f>
        <v>465806.96</v>
      </c>
      <c r="K47" s="22">
        <f>SUM(B47:J47)</f>
        <v>8001910.87</v>
      </c>
    </row>
    <row r="48" spans="1:11" ht="17.25" customHeight="1">
      <c r="A48" s="16" t="s">
        <v>46</v>
      </c>
      <c r="B48" s="23">
        <f>SUM(B49:B55)</f>
        <v>745028.64</v>
      </c>
      <c r="C48" s="23">
        <f aca="true" t="shared" si="12" ref="C48:H48">SUM(C49:C55)</f>
        <v>1122802.11</v>
      </c>
      <c r="D48" s="23">
        <f t="shared" si="12"/>
        <v>1491838.29</v>
      </c>
      <c r="E48" s="23">
        <f t="shared" si="12"/>
        <v>707727.62</v>
      </c>
      <c r="F48" s="23">
        <f t="shared" si="12"/>
        <v>1021469.7499999999</v>
      </c>
      <c r="G48" s="23">
        <f t="shared" si="12"/>
        <v>1386184.21</v>
      </c>
      <c r="H48" s="23">
        <f t="shared" si="12"/>
        <v>649743.63</v>
      </c>
      <c r="I48" s="23">
        <f>SUM(I49:I55)</f>
        <v>257340.58000000002</v>
      </c>
      <c r="J48" s="23">
        <f>SUM(J49:J55)</f>
        <v>452606.38</v>
      </c>
      <c r="K48" s="23">
        <f aca="true" t="shared" si="13" ref="K48:K56">SUM(B48:J48)</f>
        <v>7834741.21</v>
      </c>
    </row>
    <row r="49" spans="1:11" ht="17.25" customHeight="1">
      <c r="A49" s="35" t="s">
        <v>47</v>
      </c>
      <c r="B49" s="23">
        <f aca="true" t="shared" si="14" ref="B49:H49">ROUND(B30*B7,2)</f>
        <v>743907.17</v>
      </c>
      <c r="C49" s="23">
        <f t="shared" si="14"/>
        <v>1118919.03</v>
      </c>
      <c r="D49" s="23">
        <f t="shared" si="14"/>
        <v>1490627.04</v>
      </c>
      <c r="E49" s="23">
        <f t="shared" si="14"/>
        <v>706901.39</v>
      </c>
      <c r="F49" s="23">
        <f t="shared" si="14"/>
        <v>1019840.83</v>
      </c>
      <c r="G49" s="23">
        <f t="shared" si="14"/>
        <v>1383199.06</v>
      </c>
      <c r="H49" s="23">
        <f t="shared" si="14"/>
        <v>624668.82</v>
      </c>
      <c r="I49" s="23">
        <f>ROUND(I30*I7,2)</f>
        <v>256667.94</v>
      </c>
      <c r="J49" s="23">
        <f>ROUND(J30*J7,2)</f>
        <v>451981.71</v>
      </c>
      <c r="K49" s="23">
        <f t="shared" si="13"/>
        <v>7796712.99</v>
      </c>
    </row>
    <row r="50" spans="1:11" ht="17.25" customHeight="1">
      <c r="A50" s="35" t="s">
        <v>48</v>
      </c>
      <c r="B50" s="19">
        <v>0</v>
      </c>
      <c r="C50" s="23">
        <f>ROUND(C31*C7,2)</f>
        <v>2487.12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2487.12</v>
      </c>
    </row>
    <row r="51" spans="1:11" ht="17.25" customHeight="1">
      <c r="A51" s="69" t="s">
        <v>123</v>
      </c>
      <c r="B51" s="70">
        <f>ROUND(B32*B7,2)</f>
        <v>-659.01</v>
      </c>
      <c r="C51" s="70">
        <f>ROUND(C32*C7,2)</f>
        <v>-803.96</v>
      </c>
      <c r="D51" s="70">
        <f aca="true" t="shared" si="15" ref="D51:J51">ROUND(D32*D7,2)</f>
        <v>-890.23</v>
      </c>
      <c r="E51" s="70">
        <f t="shared" si="15"/>
        <v>-457.77</v>
      </c>
      <c r="F51" s="70">
        <f t="shared" si="15"/>
        <v>-917.68</v>
      </c>
      <c r="G51" s="70">
        <f t="shared" si="15"/>
        <v>-1752.81</v>
      </c>
      <c r="H51" s="70">
        <f t="shared" si="15"/>
        <v>-788.07</v>
      </c>
      <c r="I51" s="70">
        <f t="shared" si="15"/>
        <v>-393.08</v>
      </c>
      <c r="J51" s="70">
        <f t="shared" si="15"/>
        <v>-111.49</v>
      </c>
      <c r="K51" s="70">
        <f>SUM(B51:J51)</f>
        <v>-6774.0999999999985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23384.76</v>
      </c>
      <c r="I53" s="32">
        <f>+I35</f>
        <v>0</v>
      </c>
      <c r="J53" s="32">
        <f>+J35</f>
        <v>0</v>
      </c>
      <c r="K53" s="23">
        <f t="shared" si="13"/>
        <v>23384.76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1780.48</v>
      </c>
      <c r="C55" s="37">
        <v>2199.92</v>
      </c>
      <c r="D55" s="37">
        <v>2101.48</v>
      </c>
      <c r="E55" s="19">
        <v>1284</v>
      </c>
      <c r="F55" s="37">
        <v>2546.6</v>
      </c>
      <c r="G55" s="37">
        <v>4737.96</v>
      </c>
      <c r="H55" s="37">
        <v>2478.12</v>
      </c>
      <c r="I55" s="37">
        <v>1065.72</v>
      </c>
      <c r="J55" s="19">
        <v>736.16</v>
      </c>
      <c r="K55" s="23">
        <f t="shared" si="13"/>
        <v>18930.44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-126742</v>
      </c>
      <c r="C60" s="36">
        <f t="shared" si="16"/>
        <v>-183230.63</v>
      </c>
      <c r="D60" s="36">
        <f t="shared" si="16"/>
        <v>-185035</v>
      </c>
      <c r="E60" s="36">
        <f t="shared" si="16"/>
        <v>-116554.28</v>
      </c>
      <c r="F60" s="36">
        <f t="shared" si="16"/>
        <v>-122789.5</v>
      </c>
      <c r="G60" s="36">
        <f t="shared" si="16"/>
        <v>-147445</v>
      </c>
      <c r="H60" s="36">
        <f t="shared" si="16"/>
        <v>-121079</v>
      </c>
      <c r="I60" s="36">
        <f t="shared" si="16"/>
        <v>-30944.510000000002</v>
      </c>
      <c r="J60" s="36">
        <f t="shared" si="16"/>
        <v>-67239.44</v>
      </c>
      <c r="K60" s="36">
        <f>SUM(B60:J60)</f>
        <v>-1101059.36</v>
      </c>
    </row>
    <row r="61" spans="1:11" ht="18.75" customHeight="1">
      <c r="A61" s="16" t="s">
        <v>78</v>
      </c>
      <c r="B61" s="36">
        <f aca="true" t="shared" si="17" ref="B61:J61">B62+B63+B64+B65+B66+B67</f>
        <v>-126742</v>
      </c>
      <c r="C61" s="36">
        <f t="shared" si="17"/>
        <v>-183067.5</v>
      </c>
      <c r="D61" s="36">
        <f t="shared" si="17"/>
        <v>-183949.5</v>
      </c>
      <c r="E61" s="36">
        <f t="shared" si="17"/>
        <v>-110505.5</v>
      </c>
      <c r="F61" s="36">
        <f t="shared" si="17"/>
        <v>-122409</v>
      </c>
      <c r="G61" s="36">
        <f t="shared" si="17"/>
        <v>-147427</v>
      </c>
      <c r="H61" s="36">
        <f t="shared" si="17"/>
        <v>-121079</v>
      </c>
      <c r="I61" s="36">
        <f t="shared" si="17"/>
        <v>-25718</v>
      </c>
      <c r="J61" s="36">
        <f t="shared" si="17"/>
        <v>-58901.5</v>
      </c>
      <c r="K61" s="36">
        <f aca="true" t="shared" si="18" ref="K61:K94">SUM(B61:J61)</f>
        <v>-1079799</v>
      </c>
    </row>
    <row r="62" spans="1:11" ht="18.75" customHeight="1">
      <c r="A62" s="12" t="s">
        <v>79</v>
      </c>
      <c r="B62" s="36">
        <f>-ROUND(B9*$D$3,2)</f>
        <v>-126742</v>
      </c>
      <c r="C62" s="36">
        <f aca="true" t="shared" si="19" ref="C62:J62">-ROUND(C9*$D$3,2)</f>
        <v>-183067.5</v>
      </c>
      <c r="D62" s="36">
        <f t="shared" si="19"/>
        <v>-183949.5</v>
      </c>
      <c r="E62" s="36">
        <f t="shared" si="19"/>
        <v>-110505.5</v>
      </c>
      <c r="F62" s="36">
        <f t="shared" si="19"/>
        <v>-122409</v>
      </c>
      <c r="G62" s="36">
        <f t="shared" si="19"/>
        <v>-147427</v>
      </c>
      <c r="H62" s="36">
        <f t="shared" si="19"/>
        <v>-121079</v>
      </c>
      <c r="I62" s="36">
        <f t="shared" si="19"/>
        <v>-25718</v>
      </c>
      <c r="J62" s="36">
        <f t="shared" si="19"/>
        <v>-58901.5</v>
      </c>
      <c r="K62" s="36">
        <f t="shared" si="18"/>
        <v>-1079799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124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19">
        <v>0</v>
      </c>
      <c r="C68" s="36">
        <f aca="true" t="shared" si="20" ref="B68:J68">SUM(C69:C92)</f>
        <v>-163.13</v>
      </c>
      <c r="D68" s="36">
        <f t="shared" si="20"/>
        <v>-1085.5</v>
      </c>
      <c r="E68" s="36">
        <f t="shared" si="20"/>
        <v>-6048.78</v>
      </c>
      <c r="F68" s="36">
        <f t="shared" si="20"/>
        <v>-380.5</v>
      </c>
      <c r="G68" s="36">
        <f t="shared" si="20"/>
        <v>-18</v>
      </c>
      <c r="H68" s="19">
        <v>0</v>
      </c>
      <c r="I68" s="36">
        <f t="shared" si="20"/>
        <v>-5226.51</v>
      </c>
      <c r="J68" s="36">
        <f t="shared" si="20"/>
        <v>-8337.94</v>
      </c>
      <c r="K68" s="36">
        <f t="shared" si="18"/>
        <v>-21260.36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-1067.5</v>
      </c>
      <c r="E71" s="19">
        <v>0</v>
      </c>
      <c r="F71" s="36">
        <v>-380.5</v>
      </c>
      <c r="G71" s="19">
        <v>0</v>
      </c>
      <c r="H71" s="19">
        <v>0</v>
      </c>
      <c r="I71" s="48">
        <v>-1984.02</v>
      </c>
      <c r="J71" s="19">
        <v>0</v>
      </c>
      <c r="K71" s="36">
        <f t="shared" si="18"/>
        <v>-3432.02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8"/>
        <v>0</v>
      </c>
    </row>
    <row r="73" spans="1:11" ht="18.75" customHeight="1">
      <c r="A73" s="35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-6048.78</v>
      </c>
      <c r="F92" s="19">
        <v>0</v>
      </c>
      <c r="G92" s="19">
        <v>0</v>
      </c>
      <c r="H92" s="19">
        <v>0</v>
      </c>
      <c r="I92" s="49">
        <v>-3242.49</v>
      </c>
      <c r="J92" s="49">
        <v>-8337.94</v>
      </c>
      <c r="K92" s="49">
        <f t="shared" si="18"/>
        <v>-17629.21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635786.54</v>
      </c>
      <c r="C97" s="24">
        <f t="shared" si="21"/>
        <v>961742.0400000002</v>
      </c>
      <c r="D97" s="24">
        <f t="shared" si="21"/>
        <v>1332238.18</v>
      </c>
      <c r="E97" s="24">
        <f t="shared" si="21"/>
        <v>612214.38</v>
      </c>
      <c r="F97" s="24">
        <f t="shared" si="21"/>
        <v>920316.7499999999</v>
      </c>
      <c r="G97" s="24">
        <f t="shared" si="21"/>
        <v>1266652.83</v>
      </c>
      <c r="H97" s="24">
        <f t="shared" si="21"/>
        <v>546937.2</v>
      </c>
      <c r="I97" s="24">
        <f>+I98+I99</f>
        <v>226396.07</v>
      </c>
      <c r="J97" s="24">
        <f>+J98+J99</f>
        <v>398567.52</v>
      </c>
      <c r="K97" s="49">
        <f>SUM(B97:J97)</f>
        <v>6900851.51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618286.64</v>
      </c>
      <c r="C98" s="24">
        <f t="shared" si="22"/>
        <v>939571.4800000001</v>
      </c>
      <c r="D98" s="24">
        <f t="shared" si="22"/>
        <v>1306803.29</v>
      </c>
      <c r="E98" s="24">
        <f t="shared" si="22"/>
        <v>591173.34</v>
      </c>
      <c r="F98" s="24">
        <f t="shared" si="22"/>
        <v>898680.2499999999</v>
      </c>
      <c r="G98" s="24">
        <f t="shared" si="22"/>
        <v>1238739.21</v>
      </c>
      <c r="H98" s="24">
        <f t="shared" si="22"/>
        <v>528664.63</v>
      </c>
      <c r="I98" s="24">
        <f t="shared" si="22"/>
        <v>226396.07</v>
      </c>
      <c r="J98" s="24">
        <f t="shared" si="22"/>
        <v>385366.94</v>
      </c>
      <c r="K98" s="49">
        <f>SUM(B98:J98)</f>
        <v>6733681.850000001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6900851.48</v>
      </c>
      <c r="L105" s="55"/>
    </row>
    <row r="106" spans="1:11" ht="18.75" customHeight="1">
      <c r="A106" s="26" t="s">
        <v>74</v>
      </c>
      <c r="B106" s="27">
        <v>87525.05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87525.05</v>
      </c>
    </row>
    <row r="107" spans="1:11" ht="18.75" customHeight="1">
      <c r="A107" s="26" t="s">
        <v>75</v>
      </c>
      <c r="B107" s="27">
        <v>548261.49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548261.49</v>
      </c>
    </row>
    <row r="108" spans="1:11" ht="18.75" customHeight="1">
      <c r="A108" s="26" t="s">
        <v>76</v>
      </c>
      <c r="B108" s="41">
        <v>0</v>
      </c>
      <c r="C108" s="27">
        <f>+C97</f>
        <v>961742.0400000002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961742.0400000002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1332238.18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1332238.18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612214.38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612214.38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180155.2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180155.2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315092.6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315092.6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425068.95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425068.95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389929.4</v>
      </c>
      <c r="H115" s="41">
        <v>0</v>
      </c>
      <c r="I115" s="41">
        <v>0</v>
      </c>
      <c r="J115" s="41">
        <v>0</v>
      </c>
      <c r="K115" s="42">
        <f t="shared" si="24"/>
        <v>389929.4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33380.95</v>
      </c>
      <c r="H116" s="41">
        <v>0</v>
      </c>
      <c r="I116" s="41">
        <v>0</v>
      </c>
      <c r="J116" s="41">
        <v>0</v>
      </c>
      <c r="K116" s="42">
        <f t="shared" si="24"/>
        <v>33380.95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197689.79</v>
      </c>
      <c r="H117" s="41">
        <v>0</v>
      </c>
      <c r="I117" s="41">
        <v>0</v>
      </c>
      <c r="J117" s="41">
        <v>0</v>
      </c>
      <c r="K117" s="42">
        <f t="shared" si="24"/>
        <v>197689.79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171456.42</v>
      </c>
      <c r="H118" s="41">
        <v>0</v>
      </c>
      <c r="I118" s="41">
        <v>0</v>
      </c>
      <c r="J118" s="41">
        <v>0</v>
      </c>
      <c r="K118" s="42">
        <f t="shared" si="24"/>
        <v>171456.42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474196.25</v>
      </c>
      <c r="H119" s="41">
        <v>0</v>
      </c>
      <c r="I119" s="41">
        <v>0</v>
      </c>
      <c r="J119" s="41">
        <v>0</v>
      </c>
      <c r="K119" s="42">
        <f t="shared" si="24"/>
        <v>474196.25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195855.8</v>
      </c>
      <c r="I120" s="41">
        <v>0</v>
      </c>
      <c r="J120" s="41">
        <v>0</v>
      </c>
      <c r="K120" s="42">
        <f t="shared" si="24"/>
        <v>195855.8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351081.39</v>
      </c>
      <c r="I121" s="41">
        <v>0</v>
      </c>
      <c r="J121" s="41">
        <v>0</v>
      </c>
      <c r="K121" s="42">
        <f t="shared" si="24"/>
        <v>351081.39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226396.07</v>
      </c>
      <c r="J122" s="41">
        <v>0</v>
      </c>
      <c r="K122" s="42">
        <f t="shared" si="24"/>
        <v>226396.07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398567.52</v>
      </c>
      <c r="K123" s="45">
        <f t="shared" si="24"/>
        <v>398567.52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2015-02-09T12:40:09Z</dcterms:modified>
  <cp:category/>
  <cp:version/>
  <cp:contentType/>
  <cp:contentStatus/>
</cp:coreProperties>
</file>