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<sst xmlns="http://schemas.openxmlformats.org/spreadsheetml/2006/main" count="128" uniqueCount="128">
  <si>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</si>
  <si>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</si>
  <si>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</si>
  <si>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</si>
  <si>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</si>
  <si>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</si>
  <si>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</si>
  <si>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</si>
  <si>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</si>
  <si>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</si>
  <si>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</si>
  <si>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</si>
  <si>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</si>
  <si>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</si>
  <si>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</si>
  <si>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</si>
  <si>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</si>
  <si>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</si>
  <si>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</si>
  <si>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</si>
  <si>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</si>
  <si>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</si>
  <si>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</si>
  <si>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</si>
  <si>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</si>
  <si>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</si>
  <si>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</si>
  <si>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</si>
  <si>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</si>
  <si>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</si>
  <si>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</si>
  <si>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</si>
  <si>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</si>
  <si>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</si>
  <si>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</si>
  <si>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</si>
  <si>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</si>
  <si>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</si>
  <si>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</si>
  <si>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</si>
  <si>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</si>
  <si>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</si>
  <si>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</si>
  <si>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</si>
  <si>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</si>
  <si>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</si>
  <si>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</si>
  <si>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</si>
  <si>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</si>
  <si>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</si>
  <si>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</si>
  <si>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</si>
  <si>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</si>
  <si>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</si>
  <si>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</si>
  <si>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</si>
  <si>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</si>
  <si>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</si>
  <si>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</si>
  <si>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</si>
  <si>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</si>
  <si>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</si>
  <si>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</si>
  <si>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</si>
  <si>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</si>
  <si>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</si>
  <si>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</si>
  <si>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</si>
  <si>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</si>
  <si>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</si>
  <si>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</si>
  <si>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</si>
  <si>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</si>
  <si>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</si>
  <si>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</si>
  <si>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</si>
  <si>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</si>
  <si>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</si>
  <si>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</si>
  <si>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</si>
  <si>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</si>
  <si>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</si>
  <si>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</si>
  <si>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</si>
  <si>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</si>
  <si>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</si>
  <si>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</si>
  <si>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</si>
  <si>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</si>
  <si>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</si>
  <si>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</si>
  <si>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</si>
  <si>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</si>
  <si>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</si>
  <si>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</si>
  <si>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</si>
  <si>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</si>
  <si>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</si>
  <si>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</si>
  <si>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</si>
  <si>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</si>
  <si>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</si>
  <si>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</si>
  <si>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</si>
  <si>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</si>
  <si>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</si>
  <si>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</si>
  <si>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</si>
  <si>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</si>
  <si>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</si>
  <si>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</si>
  <si>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</si>
  <si>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</si>
  <si>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</si>
  <si>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</si>
  <si>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</si>
  <si>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</si>
  <si>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</si>
  <si>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</si>
  <si>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</si>
  <si>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</si>
  <si>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</si>
  <si>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</si>
  <si>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</si>
  <si>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29/01/15 - VENCIMENTO 05/02/15</t>
  </si>
  <si>
    <t>6.3. Revisão de Remuneração pelo Transporte Coletivo  (1)</t>
  </si>
  <si>
    <t>Nota:</t>
  </si>
  <si>
    <t>(1) - Passageiros transportados, processados pelo sistema de bilhetagem eletrônica, referentes aos meses de set/14 (3.977 passageiros) e nov/14 (154.835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</si>
</sst>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109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108</v>
      </c>
      <c r="J5" s="77" t="s">
        <v>107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529827</v>
      </c>
      <c r="C7" s="9">
        <f t="shared" si="0"/>
        <v>703052</v>
      </c>
      <c r="D7" s="9">
        <f t="shared" si="0"/>
        <v>744522</v>
      </c>
      <c r="E7" s="9">
        <f t="shared" si="0"/>
        <v>499569</v>
      </c>
      <c r="F7" s="9">
        <f t="shared" si="0"/>
        <v>684109</v>
      </c>
      <c r="G7" s="9">
        <f t="shared" si="0"/>
        <v>1121761</v>
      </c>
      <c r="H7" s="9">
        <f t="shared" si="0"/>
        <v>504896</v>
      </c>
      <c r="I7" s="9">
        <f t="shared" si="0"/>
        <v>111667</v>
      </c>
      <c r="J7" s="9">
        <f t="shared" si="0"/>
        <v>270363</v>
      </c>
      <c r="K7" s="9">
        <f t="shared" si="0"/>
        <v>5169766</v>
      </c>
      <c r="L7" s="53"/>
    </row>
    <row r="8" spans="1:11" ht="17.25" customHeight="1">
      <c r="A8" s="10" t="s">
        <v>115</v>
      </c>
      <c r="B8" s="11">
        <f>B9+B12+B16</f>
        <v>309239</v>
      </c>
      <c r="C8" s="11">
        <f aca="true" t="shared" si="1" ref="C8:J8">C9+C12+C16</f>
        <v>415948</v>
      </c>
      <c r="D8" s="11">
        <f t="shared" si="1"/>
        <v>412153</v>
      </c>
      <c r="E8" s="11">
        <f t="shared" si="1"/>
        <v>292708</v>
      </c>
      <c r="F8" s="11">
        <f t="shared" si="1"/>
        <v>373428</v>
      </c>
      <c r="G8" s="11">
        <f t="shared" si="1"/>
        <v>598158</v>
      </c>
      <c r="H8" s="11">
        <f t="shared" si="1"/>
        <v>306568</v>
      </c>
      <c r="I8" s="11">
        <f t="shared" si="1"/>
        <v>58299</v>
      </c>
      <c r="J8" s="11">
        <f t="shared" si="1"/>
        <v>149120</v>
      </c>
      <c r="K8" s="11">
        <f>SUM(B8:J8)</f>
        <v>2915621</v>
      </c>
    </row>
    <row r="9" spans="1:11" ht="17.25" customHeight="1">
      <c r="A9" s="15" t="s">
        <v>17</v>
      </c>
      <c r="B9" s="13">
        <f>+B10+B11</f>
        <v>44989</v>
      </c>
      <c r="C9" s="13">
        <f aca="true" t="shared" si="2" ref="C9:J9">+C10+C11</f>
        <v>63731</v>
      </c>
      <c r="D9" s="13">
        <f t="shared" si="2"/>
        <v>56762</v>
      </c>
      <c r="E9" s="13">
        <f t="shared" si="2"/>
        <v>42640</v>
      </c>
      <c r="F9" s="13">
        <f t="shared" si="2"/>
        <v>47024</v>
      </c>
      <c r="G9" s="13">
        <f t="shared" si="2"/>
        <v>59311</v>
      </c>
      <c r="H9" s="13">
        <f t="shared" si="2"/>
        <v>54419</v>
      </c>
      <c r="I9" s="13">
        <f t="shared" si="2"/>
        <v>10195</v>
      </c>
      <c r="J9" s="13">
        <f t="shared" si="2"/>
        <v>18502</v>
      </c>
      <c r="K9" s="11">
        <f>SUM(B9:J9)</f>
        <v>397573</v>
      </c>
    </row>
    <row r="10" spans="1:11" ht="17.25" customHeight="1">
      <c r="A10" s="30" t="s">
        <v>18</v>
      </c>
      <c r="B10" s="13">
        <v>44989</v>
      </c>
      <c r="C10" s="13">
        <v>63731</v>
      </c>
      <c r="D10" s="13">
        <v>56762</v>
      </c>
      <c r="E10" s="13">
        <v>42640</v>
      </c>
      <c r="F10" s="13">
        <v>47024</v>
      </c>
      <c r="G10" s="13">
        <v>59311</v>
      </c>
      <c r="H10" s="13">
        <v>54419</v>
      </c>
      <c r="I10" s="13">
        <v>10195</v>
      </c>
      <c r="J10" s="13">
        <v>18502</v>
      </c>
      <c r="K10" s="11">
        <f>SUM(B10:J10)</f>
        <v>397573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257332</v>
      </c>
      <c r="C12" s="17">
        <f t="shared" si="3"/>
        <v>342658</v>
      </c>
      <c r="D12" s="17">
        <f t="shared" si="3"/>
        <v>347082</v>
      </c>
      <c r="E12" s="17">
        <f t="shared" si="3"/>
        <v>243562</v>
      </c>
      <c r="F12" s="17">
        <f t="shared" si="3"/>
        <v>317950</v>
      </c>
      <c r="G12" s="17">
        <f t="shared" si="3"/>
        <v>524962</v>
      </c>
      <c r="H12" s="17">
        <f t="shared" si="3"/>
        <v>245017</v>
      </c>
      <c r="I12" s="17">
        <f t="shared" si="3"/>
        <v>46568</v>
      </c>
      <c r="J12" s="17">
        <f t="shared" si="3"/>
        <v>127651</v>
      </c>
      <c r="K12" s="11">
        <f aca="true" t="shared" si="4" ref="K12:K27">SUM(B12:J12)</f>
        <v>2452782</v>
      </c>
    </row>
    <row r="13" spans="1:13" ht="17.25" customHeight="1">
      <c r="A13" s="14" t="s">
        <v>20</v>
      </c>
      <c r="B13" s="13">
        <v>135476</v>
      </c>
      <c r="C13" s="13">
        <v>191158</v>
      </c>
      <c r="D13" s="13">
        <v>197907</v>
      </c>
      <c r="E13" s="13">
        <v>136172</v>
      </c>
      <c r="F13" s="13">
        <v>177844</v>
      </c>
      <c r="G13" s="13">
        <v>278177</v>
      </c>
      <c r="H13" s="13">
        <v>128064</v>
      </c>
      <c r="I13" s="13">
        <v>28295</v>
      </c>
      <c r="J13" s="13">
        <v>72304</v>
      </c>
      <c r="K13" s="11">
        <f t="shared" si="4"/>
        <v>1345397</v>
      </c>
      <c r="L13" s="53"/>
      <c r="M13" s="54"/>
    </row>
    <row r="14" spans="1:12" ht="17.25" customHeight="1">
      <c r="A14" s="14" t="s">
        <v>21</v>
      </c>
      <c r="B14" s="13">
        <v>116330</v>
      </c>
      <c r="C14" s="13">
        <v>143618</v>
      </c>
      <c r="D14" s="13">
        <v>141752</v>
      </c>
      <c r="E14" s="13">
        <v>102125</v>
      </c>
      <c r="F14" s="13">
        <v>133671</v>
      </c>
      <c r="G14" s="13">
        <v>238040</v>
      </c>
      <c r="H14" s="13">
        <v>111387</v>
      </c>
      <c r="I14" s="13">
        <v>17150</v>
      </c>
      <c r="J14" s="13">
        <v>52832</v>
      </c>
      <c r="K14" s="11">
        <f t="shared" si="4"/>
        <v>1056905</v>
      </c>
      <c r="L14" s="53"/>
    </row>
    <row r="15" spans="1:11" ht="17.25" customHeight="1">
      <c r="A15" s="14" t="s">
        <v>22</v>
      </c>
      <c r="B15" s="13">
        <v>5526</v>
      </c>
      <c r="C15" s="13">
        <v>7882</v>
      </c>
      <c r="D15" s="13">
        <v>7423</v>
      </c>
      <c r="E15" s="13">
        <v>5265</v>
      </c>
      <c r="F15" s="13">
        <v>6435</v>
      </c>
      <c r="G15" s="13">
        <v>8745</v>
      </c>
      <c r="H15" s="13">
        <v>5566</v>
      </c>
      <c r="I15" s="13">
        <v>1123</v>
      </c>
      <c r="J15" s="13">
        <v>2515</v>
      </c>
      <c r="K15" s="11">
        <f t="shared" si="4"/>
        <v>50480</v>
      </c>
    </row>
    <row r="16" spans="1:11" ht="17.25" customHeight="1">
      <c r="A16" s="15" t="s">
        <v>111</v>
      </c>
      <c r="B16" s="13">
        <f>B17+B18+B19</f>
        <v>6918</v>
      </c>
      <c r="C16" s="13">
        <f aca="true" t="shared" si="5" ref="C16:J16">C17+C18+C19</f>
        <v>9559</v>
      </c>
      <c r="D16" s="13">
        <f t="shared" si="5"/>
        <v>8309</v>
      </c>
      <c r="E16" s="13">
        <f t="shared" si="5"/>
        <v>6506</v>
      </c>
      <c r="F16" s="13">
        <f t="shared" si="5"/>
        <v>8454</v>
      </c>
      <c r="G16" s="13">
        <f t="shared" si="5"/>
        <v>13885</v>
      </c>
      <c r="H16" s="13">
        <f t="shared" si="5"/>
        <v>7132</v>
      </c>
      <c r="I16" s="13">
        <f t="shared" si="5"/>
        <v>1536</v>
      </c>
      <c r="J16" s="13">
        <f t="shared" si="5"/>
        <v>2967</v>
      </c>
      <c r="K16" s="11">
        <f t="shared" si="4"/>
        <v>65266</v>
      </c>
    </row>
    <row r="17" spans="1:11" ht="17.25" customHeight="1">
      <c r="A17" s="14" t="s">
        <v>112</v>
      </c>
      <c r="B17" s="13">
        <v>6403</v>
      </c>
      <c r="C17" s="13">
        <v>8893</v>
      </c>
      <c r="D17" s="13">
        <v>7736</v>
      </c>
      <c r="E17" s="13">
        <v>5973</v>
      </c>
      <c r="F17" s="13">
        <v>7793</v>
      </c>
      <c r="G17" s="13">
        <v>12756</v>
      </c>
      <c r="H17" s="13">
        <v>6618</v>
      </c>
      <c r="I17" s="13">
        <v>1432</v>
      </c>
      <c r="J17" s="13">
        <v>2769</v>
      </c>
      <c r="K17" s="11">
        <f t="shared" si="4"/>
        <v>60373</v>
      </c>
    </row>
    <row r="18" spans="1:11" ht="17.25" customHeight="1">
      <c r="A18" s="14" t="s">
        <v>113</v>
      </c>
      <c r="B18" s="13">
        <v>461</v>
      </c>
      <c r="C18" s="13">
        <v>628</v>
      </c>
      <c r="D18" s="13">
        <v>509</v>
      </c>
      <c r="E18" s="13">
        <v>493</v>
      </c>
      <c r="F18" s="13">
        <v>597</v>
      </c>
      <c r="G18" s="13">
        <v>1039</v>
      </c>
      <c r="H18" s="13">
        <v>459</v>
      </c>
      <c r="I18" s="13">
        <v>94</v>
      </c>
      <c r="J18" s="13">
        <v>183</v>
      </c>
      <c r="K18" s="11">
        <f t="shared" si="4"/>
        <v>4463</v>
      </c>
    </row>
    <row r="19" spans="1:11" ht="17.25" customHeight="1">
      <c r="A19" s="14" t="s">
        <v>114</v>
      </c>
      <c r="B19" s="13">
        <v>54</v>
      </c>
      <c r="C19" s="13">
        <v>38</v>
      </c>
      <c r="D19" s="13">
        <v>64</v>
      </c>
      <c r="E19" s="13">
        <v>40</v>
      </c>
      <c r="F19" s="13">
        <v>64</v>
      </c>
      <c r="G19" s="13">
        <v>90</v>
      </c>
      <c r="H19" s="13">
        <v>55</v>
      </c>
      <c r="I19" s="13">
        <v>10</v>
      </c>
      <c r="J19" s="13">
        <v>15</v>
      </c>
      <c r="K19" s="11">
        <f t="shared" si="4"/>
        <v>430</v>
      </c>
    </row>
    <row r="20" spans="1:11" ht="17.25" customHeight="1">
      <c r="A20" s="16" t="s">
        <v>23</v>
      </c>
      <c r="B20" s="11">
        <f>+B21+B22+B23</f>
        <v>173618</v>
      </c>
      <c r="C20" s="11">
        <f aca="true" t="shared" si="6" ref="C20:J20">+C21+C22+C23</f>
        <v>211499</v>
      </c>
      <c r="D20" s="11">
        <f t="shared" si="6"/>
        <v>245056</v>
      </c>
      <c r="E20" s="11">
        <f t="shared" si="6"/>
        <v>153471</v>
      </c>
      <c r="F20" s="11">
        <f t="shared" si="6"/>
        <v>246413</v>
      </c>
      <c r="G20" s="11">
        <f t="shared" si="6"/>
        <v>446835</v>
      </c>
      <c r="H20" s="11">
        <f t="shared" si="6"/>
        <v>154336</v>
      </c>
      <c r="I20" s="11">
        <f t="shared" si="6"/>
        <v>37537</v>
      </c>
      <c r="J20" s="11">
        <f t="shared" si="6"/>
        <v>84691</v>
      </c>
      <c r="K20" s="11">
        <f t="shared" si="4"/>
        <v>1753456</v>
      </c>
    </row>
    <row r="21" spans="1:12" ht="17.25" customHeight="1">
      <c r="A21" s="12" t="s">
        <v>24</v>
      </c>
      <c r="B21" s="13">
        <v>102459</v>
      </c>
      <c r="C21" s="13">
        <v>135581</v>
      </c>
      <c r="D21" s="13">
        <v>157977</v>
      </c>
      <c r="E21" s="13">
        <v>97963</v>
      </c>
      <c r="F21" s="13">
        <v>154585</v>
      </c>
      <c r="G21" s="13">
        <v>260495</v>
      </c>
      <c r="H21" s="13">
        <v>96114</v>
      </c>
      <c r="I21" s="13">
        <v>25322</v>
      </c>
      <c r="J21" s="13">
        <v>53660</v>
      </c>
      <c r="K21" s="11">
        <f t="shared" si="4"/>
        <v>1084156</v>
      </c>
      <c r="L21" s="53"/>
    </row>
    <row r="22" spans="1:12" ht="17.25" customHeight="1">
      <c r="A22" s="12" t="s">
        <v>25</v>
      </c>
      <c r="B22" s="13">
        <v>67948</v>
      </c>
      <c r="C22" s="13">
        <v>71709</v>
      </c>
      <c r="D22" s="13">
        <v>82790</v>
      </c>
      <c r="E22" s="13">
        <v>52794</v>
      </c>
      <c r="F22" s="13">
        <v>87787</v>
      </c>
      <c r="G22" s="13">
        <v>180191</v>
      </c>
      <c r="H22" s="13">
        <v>55478</v>
      </c>
      <c r="I22" s="13">
        <v>11506</v>
      </c>
      <c r="J22" s="13">
        <v>29598</v>
      </c>
      <c r="K22" s="11">
        <f t="shared" si="4"/>
        <v>639801</v>
      </c>
      <c r="L22" s="53"/>
    </row>
    <row r="23" spans="1:11" ht="17.25" customHeight="1">
      <c r="A23" s="12" t="s">
        <v>26</v>
      </c>
      <c r="B23" s="13">
        <v>3211</v>
      </c>
      <c r="C23" s="13">
        <v>4209</v>
      </c>
      <c r="D23" s="13">
        <v>4289</v>
      </c>
      <c r="E23" s="13">
        <v>2714</v>
      </c>
      <c r="F23" s="13">
        <v>4041</v>
      </c>
      <c r="G23" s="13">
        <v>6149</v>
      </c>
      <c r="H23" s="13">
        <v>2744</v>
      </c>
      <c r="I23" s="13">
        <v>709</v>
      </c>
      <c r="J23" s="13">
        <v>1433</v>
      </c>
      <c r="K23" s="11">
        <f t="shared" si="4"/>
        <v>29499</v>
      </c>
    </row>
    <row r="24" spans="1:11" ht="17.25" customHeight="1">
      <c r="A24" s="16" t="s">
        <v>27</v>
      </c>
      <c r="B24" s="13">
        <v>46970</v>
      </c>
      <c r="C24" s="13">
        <v>75605</v>
      </c>
      <c r="D24" s="13">
        <v>87313</v>
      </c>
      <c r="E24" s="13">
        <v>53390</v>
      </c>
      <c r="F24" s="13">
        <v>64268</v>
      </c>
      <c r="G24" s="13">
        <v>76768</v>
      </c>
      <c r="H24" s="13">
        <v>38436</v>
      </c>
      <c r="I24" s="13">
        <v>15831</v>
      </c>
      <c r="J24" s="13">
        <v>36552</v>
      </c>
      <c r="K24" s="11">
        <f t="shared" si="4"/>
        <v>495133</v>
      </c>
    </row>
    <row r="25" spans="1:12" ht="17.25" customHeight="1">
      <c r="A25" s="12" t="s">
        <v>28</v>
      </c>
      <c r="B25" s="13">
        <v>30061</v>
      </c>
      <c r="C25" s="13">
        <v>48387</v>
      </c>
      <c r="D25" s="13">
        <v>55880</v>
      </c>
      <c r="E25" s="13">
        <v>34170</v>
      </c>
      <c r="F25" s="13">
        <v>41132</v>
      </c>
      <c r="G25" s="13">
        <v>49132</v>
      </c>
      <c r="H25" s="13">
        <v>24599</v>
      </c>
      <c r="I25" s="13">
        <v>10132</v>
      </c>
      <c r="J25" s="13">
        <v>23393</v>
      </c>
      <c r="K25" s="11">
        <f t="shared" si="4"/>
        <v>316886</v>
      </c>
      <c r="L25" s="53"/>
    </row>
    <row r="26" spans="1:12" ht="17.25" customHeight="1">
      <c r="A26" s="12" t="s">
        <v>29</v>
      </c>
      <c r="B26" s="13">
        <v>16909</v>
      </c>
      <c r="C26" s="13">
        <v>27218</v>
      </c>
      <c r="D26" s="13">
        <v>31433</v>
      </c>
      <c r="E26" s="13">
        <v>19220</v>
      </c>
      <c r="F26" s="13">
        <v>23136</v>
      </c>
      <c r="G26" s="13">
        <v>27636</v>
      </c>
      <c r="H26" s="13">
        <v>13837</v>
      </c>
      <c r="I26" s="13">
        <v>5699</v>
      </c>
      <c r="J26" s="13">
        <v>13159</v>
      </c>
      <c r="K26" s="11">
        <f t="shared" si="4"/>
        <v>178247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5556</v>
      </c>
      <c r="I27" s="11">
        <v>0</v>
      </c>
      <c r="J27" s="11">
        <v>0</v>
      </c>
      <c r="K27" s="11">
        <f t="shared" si="4"/>
        <v>5556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2.41180848</v>
      </c>
      <c r="C29" s="60">
        <f aca="true" t="shared" si="7" ref="C29:J29">SUM(C30:C33)</f>
        <v>2.75146248</v>
      </c>
      <c r="D29" s="60">
        <f t="shared" si="7"/>
        <v>3.09783366</v>
      </c>
      <c r="E29" s="60">
        <f t="shared" si="7"/>
        <v>2.63576102</v>
      </c>
      <c r="F29" s="60">
        <f t="shared" si="7"/>
        <v>2.5568328</v>
      </c>
      <c r="G29" s="60">
        <f t="shared" si="7"/>
        <v>2.1991924800000002</v>
      </c>
      <c r="H29" s="60">
        <f t="shared" si="7"/>
        <v>2.5215325</v>
      </c>
      <c r="I29" s="60">
        <f t="shared" si="7"/>
        <v>4.473838</v>
      </c>
      <c r="J29" s="60">
        <f t="shared" si="7"/>
        <v>2.65612469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1" t="s">
        <v>121</v>
      </c>
      <c r="B32" s="62">
        <v>-0.00189152</v>
      </c>
      <c r="C32" s="62">
        <v>-0.00164352</v>
      </c>
      <c r="D32" s="62">
        <v>-0.00166634</v>
      </c>
      <c r="E32" s="62">
        <v>-0.00023898</v>
      </c>
      <c r="F32" s="62">
        <v>-0.0021672</v>
      </c>
      <c r="G32" s="62">
        <v>-0.00220752</v>
      </c>
      <c r="H32" s="62">
        <v>-0.0026675</v>
      </c>
      <c r="I32" s="62">
        <v>-0.006862</v>
      </c>
      <c r="J32" s="62">
        <v>-0.00057531</v>
      </c>
      <c r="K32" s="6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13761.42</v>
      </c>
      <c r="I35" s="19">
        <v>0</v>
      </c>
      <c r="J35" s="19">
        <v>0</v>
      </c>
      <c r="K35" s="23">
        <f>SUM(B35:J35)</f>
        <v>13761.42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1575.04</v>
      </c>
      <c r="C39" s="23">
        <f aca="true" t="shared" si="8" ref="C39:J39">+C43</f>
        <v>1831.84</v>
      </c>
      <c r="D39" s="23">
        <f t="shared" si="8"/>
        <v>1891.76</v>
      </c>
      <c r="E39" s="19">
        <f t="shared" si="8"/>
        <v>179.76</v>
      </c>
      <c r="F39" s="23">
        <f t="shared" si="8"/>
        <v>2396.8</v>
      </c>
      <c r="G39" s="23">
        <f t="shared" si="8"/>
        <v>3749.28</v>
      </c>
      <c r="H39" s="23">
        <f t="shared" si="8"/>
        <v>2075.8</v>
      </c>
      <c r="I39" s="23">
        <f t="shared" si="8"/>
        <v>1065.72</v>
      </c>
      <c r="J39" s="23">
        <f t="shared" si="8"/>
        <v>646.28</v>
      </c>
      <c r="K39" s="23">
        <f aca="true" t="shared" si="9" ref="K39:K44">SUM(B39:J39)</f>
        <v>15412.280000000002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120</v>
      </c>
      <c r="B43" s="65">
        <f>ROUND(B44*B45,2)</f>
        <v>1575.04</v>
      </c>
      <c r="C43" s="65">
        <f>ROUND(C44*C45,2)</f>
        <v>1831.84</v>
      </c>
      <c r="D43" s="65">
        <f aca="true" t="shared" si="10" ref="D43:J43">ROUND(D44*D45,2)</f>
        <v>1891.76</v>
      </c>
      <c r="E43" s="65">
        <f t="shared" si="10"/>
        <v>179.76</v>
      </c>
      <c r="F43" s="65">
        <f t="shared" si="10"/>
        <v>2396.8</v>
      </c>
      <c r="G43" s="65">
        <f t="shared" si="10"/>
        <v>3749.28</v>
      </c>
      <c r="H43" s="65">
        <f t="shared" si="10"/>
        <v>2075.8</v>
      </c>
      <c r="I43" s="65">
        <f t="shared" si="10"/>
        <v>1065.72</v>
      </c>
      <c r="J43" s="65">
        <f t="shared" si="10"/>
        <v>646.28</v>
      </c>
      <c r="K43" s="65">
        <f t="shared" si="9"/>
        <v>15412.280000000002</v>
      </c>
    </row>
    <row r="44" spans="1:11" ht="17.25" customHeight="1">
      <c r="A44" s="66" t="s">
        <v>43</v>
      </c>
      <c r="B44" s="67">
        <v>368</v>
      </c>
      <c r="C44" s="67">
        <v>428</v>
      </c>
      <c r="D44" s="67">
        <v>442</v>
      </c>
      <c r="E44" s="67">
        <v>42</v>
      </c>
      <c r="F44" s="67">
        <v>560</v>
      </c>
      <c r="G44" s="67">
        <v>876</v>
      </c>
      <c r="H44" s="67">
        <v>485</v>
      </c>
      <c r="I44" s="67">
        <v>249</v>
      </c>
      <c r="J44" s="67">
        <v>151</v>
      </c>
      <c r="K44" s="67">
        <f t="shared" si="9"/>
        <v>3601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1296916.19</v>
      </c>
      <c r="C47" s="22">
        <f aca="true" t="shared" si="11" ref="C47:H47">+C48+C56</f>
        <v>1958423.6000000003</v>
      </c>
      <c r="D47" s="22">
        <f t="shared" si="11"/>
        <v>2333731.96</v>
      </c>
      <c r="E47" s="22">
        <f t="shared" si="11"/>
        <v>1337965.29</v>
      </c>
      <c r="F47" s="22">
        <f t="shared" si="11"/>
        <v>1773185.63</v>
      </c>
      <c r="G47" s="22">
        <f t="shared" si="11"/>
        <v>2498631.26</v>
      </c>
      <c r="H47" s="22">
        <f t="shared" si="11"/>
        <v>1307221.46</v>
      </c>
      <c r="I47" s="22">
        <f>+I48+I56</f>
        <v>500645.79</v>
      </c>
      <c r="J47" s="22">
        <f>+J48+J56</f>
        <v>731964.7</v>
      </c>
      <c r="K47" s="22">
        <f>SUM(B47:J47)</f>
        <v>13738685.879999999</v>
      </c>
    </row>
    <row r="48" spans="1:11" ht="17.25" customHeight="1">
      <c r="A48" s="16" t="s">
        <v>46</v>
      </c>
      <c r="B48" s="23">
        <f>SUM(B49:B55)</f>
        <v>1279416.29</v>
      </c>
      <c r="C48" s="23">
        <f aca="true" t="shared" si="12" ref="C48:H48">SUM(C49:C55)</f>
        <v>1936253.0400000003</v>
      </c>
      <c r="D48" s="23">
        <f t="shared" si="12"/>
        <v>2308297.07</v>
      </c>
      <c r="E48" s="23">
        <f t="shared" si="12"/>
        <v>1316924.25</v>
      </c>
      <c r="F48" s="23">
        <f t="shared" si="12"/>
        <v>1751549.13</v>
      </c>
      <c r="G48" s="23">
        <f t="shared" si="12"/>
        <v>2470717.6399999997</v>
      </c>
      <c r="H48" s="23">
        <f t="shared" si="12"/>
        <v>1288948.89</v>
      </c>
      <c r="I48" s="23">
        <f>SUM(I49:I55)</f>
        <v>500645.79</v>
      </c>
      <c r="J48" s="23">
        <f>SUM(J49:J55)</f>
        <v>718764.12</v>
      </c>
      <c r="K48" s="23">
        <f aca="true" t="shared" si="13" ref="K48:K56">SUM(B48:J48)</f>
        <v>13571516.22</v>
      </c>
    </row>
    <row r="49" spans="1:11" ht="17.25" customHeight="1">
      <c r="A49" s="35" t="s">
        <v>47</v>
      </c>
      <c r="B49" s="23">
        <f aca="true" t="shared" si="14" ref="B49:H49">ROUND(B30*B7,2)</f>
        <v>1278843.43</v>
      </c>
      <c r="C49" s="23">
        <f t="shared" si="14"/>
        <v>1931283.84</v>
      </c>
      <c r="D49" s="23">
        <f t="shared" si="14"/>
        <v>2307645.94</v>
      </c>
      <c r="E49" s="23">
        <f t="shared" si="14"/>
        <v>1316863.88</v>
      </c>
      <c r="F49" s="23">
        <f t="shared" si="14"/>
        <v>1750634.93</v>
      </c>
      <c r="G49" s="23">
        <f t="shared" si="14"/>
        <v>2469444.67</v>
      </c>
      <c r="H49" s="23">
        <f t="shared" si="14"/>
        <v>1274458.48</v>
      </c>
      <c r="I49" s="23">
        <f>ROUND(I30*I7,2)</f>
        <v>500346.33</v>
      </c>
      <c r="J49" s="23">
        <f>ROUND(J30*J7,2)</f>
        <v>718273.38</v>
      </c>
      <c r="K49" s="23">
        <f t="shared" si="13"/>
        <v>13547794.88</v>
      </c>
    </row>
    <row r="50" spans="1:11" ht="17.25" customHeight="1">
      <c r="A50" s="35" t="s">
        <v>48</v>
      </c>
      <c r="B50" s="19">
        <v>0</v>
      </c>
      <c r="C50" s="23">
        <f>ROUND(C31*C7,2)</f>
        <v>4292.84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4292.84</v>
      </c>
    </row>
    <row r="51" spans="1:11" ht="17.25" customHeight="1">
      <c r="A51" s="68" t="s">
        <v>122</v>
      </c>
      <c r="B51" s="69">
        <f>ROUND(B32*B7,2)</f>
        <v>-1002.18</v>
      </c>
      <c r="C51" s="69">
        <f>ROUND(C32*C7,2)</f>
        <v>-1155.48</v>
      </c>
      <c r="D51" s="69">
        <f aca="true" t="shared" si="15" ref="D51:J51">ROUND(D32*D7,2)</f>
        <v>-1240.63</v>
      </c>
      <c r="E51" s="69">
        <f t="shared" si="15"/>
        <v>-119.39</v>
      </c>
      <c r="F51" s="69">
        <f t="shared" si="15"/>
        <v>-1482.6</v>
      </c>
      <c r="G51" s="69">
        <f t="shared" si="15"/>
        <v>-2476.31</v>
      </c>
      <c r="H51" s="69">
        <f t="shared" si="15"/>
        <v>-1346.81</v>
      </c>
      <c r="I51" s="69">
        <f t="shared" si="15"/>
        <v>-766.26</v>
      </c>
      <c r="J51" s="69">
        <f t="shared" si="15"/>
        <v>-155.54</v>
      </c>
      <c r="K51" s="69">
        <f>SUM(B51:J51)</f>
        <v>-9745.2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13761.42</v>
      </c>
      <c r="I53" s="32">
        <f>+I35</f>
        <v>0</v>
      </c>
      <c r="J53" s="32">
        <f>+J35</f>
        <v>0</v>
      </c>
      <c r="K53" s="23">
        <f t="shared" si="13"/>
        <v>13761.42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1575.04</v>
      </c>
      <c r="C55" s="37">
        <v>1831.84</v>
      </c>
      <c r="D55" s="37">
        <v>1891.76</v>
      </c>
      <c r="E55" s="19">
        <v>179.76</v>
      </c>
      <c r="F55" s="37">
        <v>2396.8</v>
      </c>
      <c r="G55" s="37">
        <v>3749.28</v>
      </c>
      <c r="H55" s="37">
        <v>2075.8</v>
      </c>
      <c r="I55" s="37">
        <v>1065.72</v>
      </c>
      <c r="J55" s="19">
        <v>646.28</v>
      </c>
      <c r="K55" s="23">
        <f t="shared" si="13"/>
        <v>15412.280000000002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-257221.97999999998</v>
      </c>
      <c r="C60" s="36">
        <f t="shared" si="16"/>
        <v>95395.96000000002</v>
      </c>
      <c r="D60" s="36">
        <f t="shared" si="16"/>
        <v>-246523.03</v>
      </c>
      <c r="E60" s="36">
        <f t="shared" si="16"/>
        <v>-285784.38</v>
      </c>
      <c r="F60" s="36">
        <f t="shared" si="16"/>
        <v>-252572.52000000002</v>
      </c>
      <c r="G60" s="36">
        <f t="shared" si="16"/>
        <v>-321640.42</v>
      </c>
      <c r="H60" s="36">
        <f t="shared" si="16"/>
        <v>-203363.52</v>
      </c>
      <c r="I60" s="36">
        <f t="shared" si="16"/>
        <v>-78038.69</v>
      </c>
      <c r="J60" s="36">
        <f t="shared" si="16"/>
        <v>-87173.2</v>
      </c>
      <c r="K60" s="36">
        <f>SUM(B60:J60)</f>
        <v>-1636921.7799999998</v>
      </c>
    </row>
    <row r="61" spans="1:11" ht="18.75" customHeight="1">
      <c r="A61" s="16" t="s">
        <v>78</v>
      </c>
      <c r="B61" s="36">
        <f aca="true" t="shared" si="17" ref="B61:J61">B62+B63+B64+B65+B66+B67</f>
        <v>-245258.28999999998</v>
      </c>
      <c r="C61" s="36">
        <f t="shared" si="17"/>
        <v>-245896.38</v>
      </c>
      <c r="D61" s="36">
        <f t="shared" si="17"/>
        <v>-235365.12</v>
      </c>
      <c r="E61" s="36">
        <f t="shared" si="17"/>
        <v>-278617.42</v>
      </c>
      <c r="F61" s="36">
        <f t="shared" si="17"/>
        <v>-241179.56</v>
      </c>
      <c r="G61" s="36">
        <f t="shared" si="17"/>
        <v>-295376.19</v>
      </c>
      <c r="H61" s="36">
        <f t="shared" si="17"/>
        <v>-190512</v>
      </c>
      <c r="I61" s="36">
        <f t="shared" si="17"/>
        <v>-35682.5</v>
      </c>
      <c r="J61" s="36">
        <f t="shared" si="17"/>
        <v>-64757</v>
      </c>
      <c r="K61" s="36">
        <f aca="true" t="shared" si="18" ref="K61:K94">SUM(B61:J61)</f>
        <v>-1832644.46</v>
      </c>
    </row>
    <row r="62" spans="1:11" ht="18.75" customHeight="1">
      <c r="A62" s="12" t="s">
        <v>79</v>
      </c>
      <c r="B62" s="36">
        <f>-ROUND(B9*$D$3,2)</f>
        <v>-157461.5</v>
      </c>
      <c r="C62" s="36">
        <f aca="true" t="shared" si="19" ref="C62:J62">-ROUND(C9*$D$3,2)</f>
        <v>-223058.5</v>
      </c>
      <c r="D62" s="36">
        <f t="shared" si="19"/>
        <v>-198667</v>
      </c>
      <c r="E62" s="36">
        <f t="shared" si="19"/>
        <v>-149240</v>
      </c>
      <c r="F62" s="36">
        <f t="shared" si="19"/>
        <v>-164584</v>
      </c>
      <c r="G62" s="36">
        <f t="shared" si="19"/>
        <v>-207588.5</v>
      </c>
      <c r="H62" s="36">
        <f t="shared" si="19"/>
        <v>-190466.5</v>
      </c>
      <c r="I62" s="36">
        <f t="shared" si="19"/>
        <v>-35682.5</v>
      </c>
      <c r="J62" s="36">
        <f t="shared" si="19"/>
        <v>-64757</v>
      </c>
      <c r="K62" s="36">
        <f t="shared" si="18"/>
        <v>-1391505.5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116</v>
      </c>
      <c r="B64" s="36">
        <v>-514.5</v>
      </c>
      <c r="C64" s="36">
        <v>-238</v>
      </c>
      <c r="D64" s="36">
        <v>-217</v>
      </c>
      <c r="E64" s="36">
        <v>-756</v>
      </c>
      <c r="F64" s="36">
        <v>-280</v>
      </c>
      <c r="G64" s="36">
        <v>-427</v>
      </c>
      <c r="H64" s="19">
        <v>0</v>
      </c>
      <c r="I64" s="19">
        <v>0</v>
      </c>
      <c r="J64" s="19">
        <v>0</v>
      </c>
      <c r="K64" s="36">
        <f t="shared" si="18"/>
        <v>-2432.5</v>
      </c>
    </row>
    <row r="65" spans="1:11" ht="18.75" customHeight="1">
      <c r="A65" s="12" t="s">
        <v>123</v>
      </c>
      <c r="B65" s="19">
        <v>-2737</v>
      </c>
      <c r="C65" s="19">
        <v>-5964</v>
      </c>
      <c r="D65" s="19">
        <v>-4235</v>
      </c>
      <c r="E65" s="19">
        <v>-3391.5</v>
      </c>
      <c r="F65" s="19">
        <v>-1512</v>
      </c>
      <c r="G65" s="19">
        <v>0</v>
      </c>
      <c r="H65" s="19">
        <v>0</v>
      </c>
      <c r="I65" s="19">
        <v>0</v>
      </c>
      <c r="J65" s="19">
        <v>0</v>
      </c>
      <c r="K65" s="36">
        <f t="shared" si="18"/>
        <v>-17839.5</v>
      </c>
    </row>
    <row r="66" spans="1:11" ht="18.75" customHeight="1">
      <c r="A66" s="12" t="s">
        <v>56</v>
      </c>
      <c r="B66" s="48">
        <v>-84545.29</v>
      </c>
      <c r="C66" s="48">
        <v>-16635.88</v>
      </c>
      <c r="D66" s="48">
        <v>-32246.12</v>
      </c>
      <c r="E66" s="48">
        <v>-125229.92</v>
      </c>
      <c r="F66" s="48">
        <v>-74803.56</v>
      </c>
      <c r="G66" s="48">
        <v>-87360.69</v>
      </c>
      <c r="H66" s="19">
        <v>-45.5</v>
      </c>
      <c r="I66" s="19">
        <v>0</v>
      </c>
      <c r="J66" s="19">
        <v>0</v>
      </c>
      <c r="K66" s="36">
        <f t="shared" si="18"/>
        <v>-420866.96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36">
        <f t="shared" si="20"/>
        <v>-23638.65</v>
      </c>
      <c r="F68" s="36">
        <f t="shared" si="20"/>
        <v>-17604.32</v>
      </c>
      <c r="G68" s="36">
        <f t="shared" si="20"/>
        <v>-26264.23</v>
      </c>
      <c r="H68" s="36">
        <f t="shared" si="20"/>
        <v>-12851.52</v>
      </c>
      <c r="I68" s="36">
        <f t="shared" si="20"/>
        <v>-42810.03</v>
      </c>
      <c r="J68" s="36">
        <f t="shared" si="20"/>
        <v>-22416.2</v>
      </c>
      <c r="K68" s="36">
        <f t="shared" si="18"/>
        <v>-196636.74000000002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-11105.11</v>
      </c>
      <c r="F92" s="19">
        <v>0</v>
      </c>
      <c r="G92" s="19">
        <v>0</v>
      </c>
      <c r="H92" s="19">
        <v>0</v>
      </c>
      <c r="I92" s="49">
        <v>-6308.14</v>
      </c>
      <c r="J92" s="49">
        <v>-13102.17</v>
      </c>
      <c r="K92" s="49">
        <f t="shared" si="18"/>
        <v>-30515.42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49">
        <v>1060.06</v>
      </c>
      <c r="C94" s="49">
        <v>360361.76</v>
      </c>
      <c r="D94" s="49">
        <v>7800.71</v>
      </c>
      <c r="E94" s="49">
        <v>16471.69</v>
      </c>
      <c r="F94" s="49">
        <v>6211.36</v>
      </c>
      <c r="G94" s="19">
        <v>0</v>
      </c>
      <c r="H94" s="19">
        <v>0</v>
      </c>
      <c r="I94" s="49">
        <v>453.84</v>
      </c>
      <c r="J94" s="19">
        <v>0</v>
      </c>
      <c r="K94" s="49">
        <f t="shared" si="18"/>
        <v>392359.42000000004</v>
      </c>
      <c r="L94" s="56"/>
    </row>
    <row r="95" spans="1:12" ht="18.75" customHeight="1">
      <c r="A95" s="16" t="s">
        <v>119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1039694.2100000001</v>
      </c>
      <c r="C97" s="24">
        <f t="shared" si="21"/>
        <v>2053819.5600000003</v>
      </c>
      <c r="D97" s="24">
        <f t="shared" si="21"/>
        <v>2087208.9299999995</v>
      </c>
      <c r="E97" s="24">
        <f t="shared" si="21"/>
        <v>1052180.91</v>
      </c>
      <c r="F97" s="24">
        <f t="shared" si="21"/>
        <v>1520613.1099999999</v>
      </c>
      <c r="G97" s="24">
        <f t="shared" si="21"/>
        <v>2176990.84</v>
      </c>
      <c r="H97" s="24">
        <f t="shared" si="21"/>
        <v>1103857.94</v>
      </c>
      <c r="I97" s="24">
        <f>+I98+I99</f>
        <v>422607.10000000003</v>
      </c>
      <c r="J97" s="24">
        <f>+J98+J99</f>
        <v>644791.5</v>
      </c>
      <c r="K97" s="49">
        <f>SUM(B97:J97)</f>
        <v>12101764.1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1022194.31</v>
      </c>
      <c r="C98" s="24">
        <f t="shared" si="22"/>
        <v>2031649.0000000002</v>
      </c>
      <c r="D98" s="24">
        <f t="shared" si="22"/>
        <v>2061774.0399999996</v>
      </c>
      <c r="E98" s="24">
        <f t="shared" si="22"/>
        <v>1031139.87</v>
      </c>
      <c r="F98" s="24">
        <f t="shared" si="22"/>
        <v>1498976.6099999999</v>
      </c>
      <c r="G98" s="24">
        <f t="shared" si="22"/>
        <v>2149077.2199999997</v>
      </c>
      <c r="H98" s="24">
        <f t="shared" si="22"/>
        <v>1085585.3699999999</v>
      </c>
      <c r="I98" s="24">
        <f t="shared" si="22"/>
        <v>422607.10000000003</v>
      </c>
      <c r="J98" s="24">
        <f t="shared" si="22"/>
        <v>631590.92</v>
      </c>
      <c r="K98" s="49">
        <f>SUM(B98:J98)</f>
        <v>11934594.44</v>
      </c>
      <c r="L98" s="55"/>
    </row>
    <row r="99" spans="1:11" ht="18" customHeight="1">
      <c r="A99" s="16" t="s">
        <v>117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12101764.1</v>
      </c>
      <c r="L105" s="55"/>
    </row>
    <row r="106" spans="1:11" ht="18.75" customHeight="1">
      <c r="A106" s="26" t="s">
        <v>74</v>
      </c>
      <c r="B106" s="27">
        <v>140769.41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140769.41</v>
      </c>
    </row>
    <row r="107" spans="1:11" ht="18.75" customHeight="1">
      <c r="A107" s="26" t="s">
        <v>75</v>
      </c>
      <c r="B107" s="27">
        <v>898924.8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898924.8</v>
      </c>
    </row>
    <row r="108" spans="1:11" ht="18.75" customHeight="1">
      <c r="A108" s="26" t="s">
        <v>76</v>
      </c>
      <c r="B108" s="41">
        <v>0</v>
      </c>
      <c r="C108" s="27">
        <f>+C97</f>
        <v>2053819.5600000003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2053819.5600000003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2087208.9299999995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2087208.9299999995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1052180.91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1052180.91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283718.72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283718.72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556893.34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556893.34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680001.05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680001.05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647958.31</v>
      </c>
      <c r="H115" s="41">
        <v>0</v>
      </c>
      <c r="I115" s="41">
        <v>0</v>
      </c>
      <c r="J115" s="41">
        <v>0</v>
      </c>
      <c r="K115" s="42">
        <f t="shared" si="24"/>
        <v>647958.31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51587.7</v>
      </c>
      <c r="H116" s="41">
        <v>0</v>
      </c>
      <c r="I116" s="41">
        <v>0</v>
      </c>
      <c r="J116" s="41">
        <v>0</v>
      </c>
      <c r="K116" s="42">
        <f t="shared" si="24"/>
        <v>51587.7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343335.16</v>
      </c>
      <c r="H117" s="41">
        <v>0</v>
      </c>
      <c r="I117" s="41">
        <v>0</v>
      </c>
      <c r="J117" s="41">
        <v>0</v>
      </c>
      <c r="K117" s="42">
        <f t="shared" si="24"/>
        <v>343335.16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324760.4</v>
      </c>
      <c r="H118" s="41">
        <v>0</v>
      </c>
      <c r="I118" s="41">
        <v>0</v>
      </c>
      <c r="J118" s="41">
        <v>0</v>
      </c>
      <c r="K118" s="42">
        <f t="shared" si="24"/>
        <v>324760.4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809349.26</v>
      </c>
      <c r="H119" s="41">
        <v>0</v>
      </c>
      <c r="I119" s="41">
        <v>0</v>
      </c>
      <c r="J119" s="41">
        <v>0</v>
      </c>
      <c r="K119" s="42">
        <f t="shared" si="24"/>
        <v>809349.26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398314.63</v>
      </c>
      <c r="I120" s="41">
        <v>0</v>
      </c>
      <c r="J120" s="41">
        <v>0</v>
      </c>
      <c r="K120" s="42">
        <f t="shared" si="24"/>
        <v>398314.63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705543.32</v>
      </c>
      <c r="I121" s="41">
        <v>0</v>
      </c>
      <c r="J121" s="41">
        <v>0</v>
      </c>
      <c r="K121" s="42">
        <f t="shared" si="24"/>
        <v>705543.32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422607.1</v>
      </c>
      <c r="J122" s="41">
        <v>0</v>
      </c>
      <c r="K122" s="42">
        <f t="shared" si="24"/>
        <v>422607.1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644791.5</v>
      </c>
      <c r="K123" s="45">
        <f t="shared" si="24"/>
        <v>644791.5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2015-02-04T21:12:29Z</dcterms:modified>
  <cp:category/>
  <cp:version/>
  <cp:contentType/>
  <cp:contentStatus/>
</cp:coreProperties>
</file>