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<sst xmlns="http://schemas.openxmlformats.org/spreadsheetml/2006/main" count="126" uniqueCount="126">
  <si>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</si>
  <si>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</si>
  <si>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</si>
  <si>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</si>
  <si>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</si>
  <si>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</si>
  <si>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</si>
  <si>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</si>
  <si>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</si>
  <si>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</si>
  <si>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</si>
  <si>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</si>
  <si>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</si>
  <si>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</si>
  <si>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</si>
  <si>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</si>
  <si>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</si>
  <si>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</si>
  <si>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</si>
  <si>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</si>
  <si>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</si>
  <si>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</si>
  <si>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</si>
  <si>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</si>
  <si>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</si>
  <si>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</si>
  <si>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</si>
  <si>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</si>
  <si>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</si>
  <si>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</si>
  <si>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</si>
  <si>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</si>
  <si>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</si>
  <si>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</si>
  <si>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</si>
  <si>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</si>
  <si>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</si>
  <si>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</si>
  <si>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</si>
  <si>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</si>
  <si>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</si>
  <si>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</si>
  <si>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</si>
  <si>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</si>
  <si>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</si>
  <si>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</si>
  <si>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</si>
  <si>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</si>
  <si>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</si>
  <si>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</si>
  <si>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</si>
  <si>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</si>
  <si>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</si>
  <si>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</si>
  <si>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</si>
  <si>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</si>
  <si>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</si>
  <si>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</si>
  <si>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</si>
  <si>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</si>
  <si>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</si>
  <si>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</si>
  <si>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</si>
  <si>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</si>
  <si>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</si>
  <si>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</si>
  <si>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</si>
  <si>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</si>
  <si>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</si>
  <si>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</si>
  <si>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</si>
  <si>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</si>
  <si>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</si>
  <si>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</si>
  <si>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</si>
  <si>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</si>
  <si>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</si>
  <si>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</si>
  <si>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</si>
  <si>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</si>
  <si>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</si>
  <si>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</si>
  <si>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</si>
  <si>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</si>
  <si>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</si>
  <si>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</si>
  <si>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</si>
  <si>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</si>
  <si>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</si>
  <si>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</si>
  <si>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</si>
  <si>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</si>
  <si>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</si>
  <si>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</si>
  <si>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</si>
  <si>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</si>
  <si>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</si>
  <si>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</si>
  <si>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</si>
  <si>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</si>
  <si>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</si>
  <si>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</si>
  <si>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</si>
  <si>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</si>
  <si>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</si>
  <si>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</si>
  <si>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</si>
  <si>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</si>
  <si>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</si>
  <si>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</si>
  <si>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</si>
  <si>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</si>
  <si>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</si>
  <si>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</si>
  <si>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</si>
  <si>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</si>
  <si>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</si>
  <si>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</si>
  <si>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</si>
  <si>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</si>
  <si>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</si>
  <si>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</si>
  <si>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</si>
  <si>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</si>
  <si>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</si>
  <si>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OPERAÇÃO 27/01/15 - VENCIMENTO 03/02/15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</si>
</sst>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1">
      <c r="A2" s="72" t="s">
        <v>125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3" t="s">
        <v>15</v>
      </c>
      <c r="B4" s="75" t="s">
        <v>109</v>
      </c>
      <c r="C4" s="76"/>
      <c r="D4" s="76"/>
      <c r="E4" s="76"/>
      <c r="F4" s="76"/>
      <c r="G4" s="76"/>
      <c r="H4" s="76"/>
      <c r="I4" s="76"/>
      <c r="J4" s="77"/>
      <c r="K4" s="74" t="s">
        <v>16</v>
      </c>
    </row>
    <row r="5" spans="1:11" ht="38.25">
      <c r="A5" s="7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78" t="s">
        <v>108</v>
      </c>
      <c r="J5" s="78" t="s">
        <v>107</v>
      </c>
      <c r="K5" s="73"/>
    </row>
    <row r="6" spans="1:11" ht="18.75" customHeight="1">
      <c r="A6" s="7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9"/>
      <c r="J6" s="79"/>
      <c r="K6" s="73"/>
    </row>
    <row r="7" spans="1:12" ht="17.25" customHeight="1">
      <c r="A7" s="8" t="s">
        <v>30</v>
      </c>
      <c r="B7" s="9">
        <f aca="true" t="shared" si="0" ref="B7:K7">+B8+B20+B24+B27</f>
        <v>533906</v>
      </c>
      <c r="C7" s="9">
        <f t="shared" si="0"/>
        <v>705295</v>
      </c>
      <c r="D7" s="9">
        <f t="shared" si="0"/>
        <v>733771</v>
      </c>
      <c r="E7" s="9">
        <f t="shared" si="0"/>
        <v>511579</v>
      </c>
      <c r="F7" s="9">
        <f t="shared" si="0"/>
        <v>681289</v>
      </c>
      <c r="G7" s="9">
        <f t="shared" si="0"/>
        <v>1099942</v>
      </c>
      <c r="H7" s="9">
        <f t="shared" si="0"/>
        <v>500639</v>
      </c>
      <c r="I7" s="9">
        <f t="shared" si="0"/>
        <v>111870</v>
      </c>
      <c r="J7" s="9">
        <f t="shared" si="0"/>
        <v>275293</v>
      </c>
      <c r="K7" s="9">
        <f t="shared" si="0"/>
        <v>5153584</v>
      </c>
      <c r="L7" s="53"/>
    </row>
    <row r="8" spans="1:11" ht="17.25" customHeight="1">
      <c r="A8" s="10" t="s">
        <v>116</v>
      </c>
      <c r="B8" s="11">
        <f>B9+B12+B16</f>
        <v>311009</v>
      </c>
      <c r="C8" s="11">
        <f aca="true" t="shared" si="1" ref="C8:J8">C9+C12+C16</f>
        <v>416399</v>
      </c>
      <c r="D8" s="11">
        <f t="shared" si="1"/>
        <v>405159</v>
      </c>
      <c r="E8" s="11">
        <f t="shared" si="1"/>
        <v>297669</v>
      </c>
      <c r="F8" s="11">
        <f t="shared" si="1"/>
        <v>372361</v>
      </c>
      <c r="G8" s="11">
        <f t="shared" si="1"/>
        <v>590420</v>
      </c>
      <c r="H8" s="11">
        <f t="shared" si="1"/>
        <v>303846</v>
      </c>
      <c r="I8" s="11">
        <f t="shared" si="1"/>
        <v>58182</v>
      </c>
      <c r="J8" s="11">
        <f t="shared" si="1"/>
        <v>151921</v>
      </c>
      <c r="K8" s="11">
        <f>SUM(B8:J8)</f>
        <v>2906966</v>
      </c>
    </row>
    <row r="9" spans="1:11" ht="17.25" customHeight="1">
      <c r="A9" s="15" t="s">
        <v>17</v>
      </c>
      <c r="B9" s="13">
        <f>+B10+B11</f>
        <v>46532</v>
      </c>
      <c r="C9" s="13">
        <f aca="true" t="shared" si="2" ref="C9:J9">+C10+C11</f>
        <v>64643</v>
      </c>
      <c r="D9" s="13">
        <f t="shared" si="2"/>
        <v>55896</v>
      </c>
      <c r="E9" s="13">
        <f t="shared" si="2"/>
        <v>42886</v>
      </c>
      <c r="F9" s="13">
        <f t="shared" si="2"/>
        <v>47303</v>
      </c>
      <c r="G9" s="13">
        <f t="shared" si="2"/>
        <v>60124</v>
      </c>
      <c r="H9" s="13">
        <f t="shared" si="2"/>
        <v>54719</v>
      </c>
      <c r="I9" s="13">
        <f t="shared" si="2"/>
        <v>10214</v>
      </c>
      <c r="J9" s="13">
        <f t="shared" si="2"/>
        <v>18698</v>
      </c>
      <c r="K9" s="11">
        <f>SUM(B9:J9)</f>
        <v>401015</v>
      </c>
    </row>
    <row r="10" spans="1:11" ht="17.25" customHeight="1">
      <c r="A10" s="30" t="s">
        <v>18</v>
      </c>
      <c r="B10" s="13">
        <v>46532</v>
      </c>
      <c r="C10" s="13">
        <v>64643</v>
      </c>
      <c r="D10" s="13">
        <v>55896</v>
      </c>
      <c r="E10" s="13">
        <v>42886</v>
      </c>
      <c r="F10" s="13">
        <v>47303</v>
      </c>
      <c r="G10" s="13">
        <v>60124</v>
      </c>
      <c r="H10" s="13">
        <v>54719</v>
      </c>
      <c r="I10" s="13">
        <v>10214</v>
      </c>
      <c r="J10" s="13">
        <v>18698</v>
      </c>
      <c r="K10" s="11">
        <f>SUM(B10:J10)</f>
        <v>401015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257667</v>
      </c>
      <c r="C12" s="17">
        <f t="shared" si="3"/>
        <v>342166</v>
      </c>
      <c r="D12" s="17">
        <f t="shared" si="3"/>
        <v>341160</v>
      </c>
      <c r="E12" s="17">
        <f t="shared" si="3"/>
        <v>248262</v>
      </c>
      <c r="F12" s="17">
        <f t="shared" si="3"/>
        <v>316890</v>
      </c>
      <c r="G12" s="17">
        <f t="shared" si="3"/>
        <v>516927</v>
      </c>
      <c r="H12" s="17">
        <f t="shared" si="3"/>
        <v>242268</v>
      </c>
      <c r="I12" s="17">
        <f t="shared" si="3"/>
        <v>46446</v>
      </c>
      <c r="J12" s="17">
        <f t="shared" si="3"/>
        <v>130271</v>
      </c>
      <c r="K12" s="11">
        <f aca="true" t="shared" si="4" ref="K12:K27">SUM(B12:J12)</f>
        <v>2442057</v>
      </c>
    </row>
    <row r="13" spans="1:13" ht="17.25" customHeight="1">
      <c r="A13" s="14" t="s">
        <v>20</v>
      </c>
      <c r="B13" s="13">
        <v>136869</v>
      </c>
      <c r="C13" s="13">
        <v>192775</v>
      </c>
      <c r="D13" s="13">
        <v>197196</v>
      </c>
      <c r="E13" s="13">
        <v>139007</v>
      </c>
      <c r="F13" s="13">
        <v>178830</v>
      </c>
      <c r="G13" s="13">
        <v>275771</v>
      </c>
      <c r="H13" s="13">
        <v>127519</v>
      </c>
      <c r="I13" s="13">
        <v>28453</v>
      </c>
      <c r="J13" s="13">
        <v>75256</v>
      </c>
      <c r="K13" s="11">
        <f t="shared" si="4"/>
        <v>1351676</v>
      </c>
      <c r="L13" s="53"/>
      <c r="M13" s="54"/>
    </row>
    <row r="14" spans="1:12" ht="17.25" customHeight="1">
      <c r="A14" s="14" t="s">
        <v>21</v>
      </c>
      <c r="B14" s="13">
        <v>115733</v>
      </c>
      <c r="C14" s="13">
        <v>141918</v>
      </c>
      <c r="D14" s="13">
        <v>137315</v>
      </c>
      <c r="E14" s="13">
        <v>104131</v>
      </c>
      <c r="F14" s="13">
        <v>131914</v>
      </c>
      <c r="G14" s="13">
        <v>232815</v>
      </c>
      <c r="H14" s="13">
        <v>109396</v>
      </c>
      <c r="I14" s="13">
        <v>16934</v>
      </c>
      <c r="J14" s="13">
        <v>52593</v>
      </c>
      <c r="K14" s="11">
        <f t="shared" si="4"/>
        <v>1042749</v>
      </c>
      <c r="L14" s="53"/>
    </row>
    <row r="15" spans="1:11" ht="17.25" customHeight="1">
      <c r="A15" s="14" t="s">
        <v>22</v>
      </c>
      <c r="B15" s="13">
        <v>5065</v>
      </c>
      <c r="C15" s="13">
        <v>7473</v>
      </c>
      <c r="D15" s="13">
        <v>6649</v>
      </c>
      <c r="E15" s="13">
        <v>5124</v>
      </c>
      <c r="F15" s="13">
        <v>6146</v>
      </c>
      <c r="G15" s="13">
        <v>8341</v>
      </c>
      <c r="H15" s="13">
        <v>5353</v>
      </c>
      <c r="I15" s="13">
        <v>1059</v>
      </c>
      <c r="J15" s="13">
        <v>2422</v>
      </c>
      <c r="K15" s="11">
        <f t="shared" si="4"/>
        <v>47632</v>
      </c>
    </row>
    <row r="16" spans="1:11" ht="17.25" customHeight="1">
      <c r="A16" s="15" t="s">
        <v>112</v>
      </c>
      <c r="B16" s="13">
        <f>B17+B18+B19</f>
        <v>6810</v>
      </c>
      <c r="C16" s="13">
        <f aca="true" t="shared" si="5" ref="C16:J16">C17+C18+C19</f>
        <v>9590</v>
      </c>
      <c r="D16" s="13">
        <f t="shared" si="5"/>
        <v>8103</v>
      </c>
      <c r="E16" s="13">
        <f t="shared" si="5"/>
        <v>6521</v>
      </c>
      <c r="F16" s="13">
        <f t="shared" si="5"/>
        <v>8168</v>
      </c>
      <c r="G16" s="13">
        <f t="shared" si="5"/>
        <v>13369</v>
      </c>
      <c r="H16" s="13">
        <f t="shared" si="5"/>
        <v>6859</v>
      </c>
      <c r="I16" s="13">
        <f t="shared" si="5"/>
        <v>1522</v>
      </c>
      <c r="J16" s="13">
        <f t="shared" si="5"/>
        <v>2952</v>
      </c>
      <c r="K16" s="11">
        <f t="shared" si="4"/>
        <v>63894</v>
      </c>
    </row>
    <row r="17" spans="1:11" ht="17.25" customHeight="1">
      <c r="A17" s="14" t="s">
        <v>113</v>
      </c>
      <c r="B17" s="13">
        <v>6347</v>
      </c>
      <c r="C17" s="13">
        <v>8939</v>
      </c>
      <c r="D17" s="13">
        <v>7596</v>
      </c>
      <c r="E17" s="13">
        <v>6035</v>
      </c>
      <c r="F17" s="13">
        <v>7562</v>
      </c>
      <c r="G17" s="13">
        <v>12327</v>
      </c>
      <c r="H17" s="13">
        <v>6400</v>
      </c>
      <c r="I17" s="13">
        <v>1434</v>
      </c>
      <c r="J17" s="13">
        <v>2760</v>
      </c>
      <c r="K17" s="11">
        <f t="shared" si="4"/>
        <v>59400</v>
      </c>
    </row>
    <row r="18" spans="1:11" ht="17.25" customHeight="1">
      <c r="A18" s="14" t="s">
        <v>114</v>
      </c>
      <c r="B18" s="13">
        <v>444</v>
      </c>
      <c r="C18" s="13">
        <v>633</v>
      </c>
      <c r="D18" s="13">
        <v>485</v>
      </c>
      <c r="E18" s="13">
        <v>476</v>
      </c>
      <c r="F18" s="13">
        <v>582</v>
      </c>
      <c r="G18" s="13">
        <v>1016</v>
      </c>
      <c r="H18" s="13">
        <v>429</v>
      </c>
      <c r="I18" s="13">
        <v>84</v>
      </c>
      <c r="J18" s="13">
        <v>187</v>
      </c>
      <c r="K18" s="11">
        <f t="shared" si="4"/>
        <v>4336</v>
      </c>
    </row>
    <row r="19" spans="1:11" ht="17.25" customHeight="1">
      <c r="A19" s="14" t="s">
        <v>115</v>
      </c>
      <c r="B19" s="13">
        <v>19</v>
      </c>
      <c r="C19" s="13">
        <v>18</v>
      </c>
      <c r="D19" s="13">
        <v>22</v>
      </c>
      <c r="E19" s="13">
        <v>10</v>
      </c>
      <c r="F19" s="13">
        <v>24</v>
      </c>
      <c r="G19" s="13">
        <v>26</v>
      </c>
      <c r="H19" s="13">
        <v>30</v>
      </c>
      <c r="I19" s="13">
        <v>4</v>
      </c>
      <c r="J19" s="13">
        <v>5</v>
      </c>
      <c r="K19" s="11">
        <f t="shared" si="4"/>
        <v>158</v>
      </c>
    </row>
    <row r="20" spans="1:11" ht="17.25" customHeight="1">
      <c r="A20" s="16" t="s">
        <v>23</v>
      </c>
      <c r="B20" s="11">
        <f>+B21+B22+B23</f>
        <v>174699</v>
      </c>
      <c r="C20" s="11">
        <f aca="true" t="shared" si="6" ref="C20:J20">+C21+C22+C23</f>
        <v>211997</v>
      </c>
      <c r="D20" s="11">
        <f t="shared" si="6"/>
        <v>240446</v>
      </c>
      <c r="E20" s="11">
        <f t="shared" si="6"/>
        <v>158738</v>
      </c>
      <c r="F20" s="11">
        <f t="shared" si="6"/>
        <v>244731</v>
      </c>
      <c r="G20" s="11">
        <f t="shared" si="6"/>
        <v>433666</v>
      </c>
      <c r="H20" s="11">
        <f t="shared" si="6"/>
        <v>152046</v>
      </c>
      <c r="I20" s="11">
        <f t="shared" si="6"/>
        <v>37606</v>
      </c>
      <c r="J20" s="11">
        <f t="shared" si="6"/>
        <v>86351</v>
      </c>
      <c r="K20" s="11">
        <f t="shared" si="4"/>
        <v>1740280</v>
      </c>
    </row>
    <row r="21" spans="1:12" ht="17.25" customHeight="1">
      <c r="A21" s="12" t="s">
        <v>24</v>
      </c>
      <c r="B21" s="13">
        <v>105049</v>
      </c>
      <c r="C21" s="13">
        <v>137660</v>
      </c>
      <c r="D21" s="13">
        <v>157453</v>
      </c>
      <c r="E21" s="13">
        <v>101294</v>
      </c>
      <c r="F21" s="13">
        <v>154476</v>
      </c>
      <c r="G21" s="13">
        <v>255062</v>
      </c>
      <c r="H21" s="13">
        <v>95717</v>
      </c>
      <c r="I21" s="13">
        <v>25560</v>
      </c>
      <c r="J21" s="13">
        <v>55432</v>
      </c>
      <c r="K21" s="11">
        <f t="shared" si="4"/>
        <v>1087703</v>
      </c>
      <c r="L21" s="53"/>
    </row>
    <row r="22" spans="1:12" ht="17.25" customHeight="1">
      <c r="A22" s="12" t="s">
        <v>25</v>
      </c>
      <c r="B22" s="13">
        <v>66640</v>
      </c>
      <c r="C22" s="13">
        <v>70487</v>
      </c>
      <c r="D22" s="13">
        <v>79035</v>
      </c>
      <c r="E22" s="13">
        <v>54791</v>
      </c>
      <c r="F22" s="13">
        <v>86475</v>
      </c>
      <c r="G22" s="13">
        <v>172769</v>
      </c>
      <c r="H22" s="13">
        <v>53779</v>
      </c>
      <c r="I22" s="13">
        <v>11402</v>
      </c>
      <c r="J22" s="13">
        <v>29520</v>
      </c>
      <c r="K22" s="11">
        <f t="shared" si="4"/>
        <v>624898</v>
      </c>
      <c r="L22" s="53"/>
    </row>
    <row r="23" spans="1:11" ht="17.25" customHeight="1">
      <c r="A23" s="12" t="s">
        <v>26</v>
      </c>
      <c r="B23" s="13">
        <v>3010</v>
      </c>
      <c r="C23" s="13">
        <v>3850</v>
      </c>
      <c r="D23" s="13">
        <v>3958</v>
      </c>
      <c r="E23" s="13">
        <v>2653</v>
      </c>
      <c r="F23" s="13">
        <v>3780</v>
      </c>
      <c r="G23" s="13">
        <v>5835</v>
      </c>
      <c r="H23" s="13">
        <v>2550</v>
      </c>
      <c r="I23" s="13">
        <v>644</v>
      </c>
      <c r="J23" s="13">
        <v>1399</v>
      </c>
      <c r="K23" s="11">
        <f t="shared" si="4"/>
        <v>27679</v>
      </c>
    </row>
    <row r="24" spans="1:11" ht="17.25" customHeight="1">
      <c r="A24" s="16" t="s">
        <v>27</v>
      </c>
      <c r="B24" s="13">
        <v>48198</v>
      </c>
      <c r="C24" s="13">
        <v>76899</v>
      </c>
      <c r="D24" s="13">
        <v>88166</v>
      </c>
      <c r="E24" s="13">
        <v>55172</v>
      </c>
      <c r="F24" s="13">
        <v>64197</v>
      </c>
      <c r="G24" s="13">
        <v>75856</v>
      </c>
      <c r="H24" s="13">
        <v>38996</v>
      </c>
      <c r="I24" s="13">
        <v>16082</v>
      </c>
      <c r="J24" s="13">
        <v>37021</v>
      </c>
      <c r="K24" s="11">
        <f t="shared" si="4"/>
        <v>500587</v>
      </c>
    </row>
    <row r="25" spans="1:12" ht="17.25" customHeight="1">
      <c r="A25" s="12" t="s">
        <v>28</v>
      </c>
      <c r="B25" s="13">
        <v>30847</v>
      </c>
      <c r="C25" s="13">
        <v>49215</v>
      </c>
      <c r="D25" s="13">
        <v>56426</v>
      </c>
      <c r="E25" s="13">
        <v>35310</v>
      </c>
      <c r="F25" s="13">
        <v>41086</v>
      </c>
      <c r="G25" s="13">
        <v>48548</v>
      </c>
      <c r="H25" s="13">
        <v>24957</v>
      </c>
      <c r="I25" s="13">
        <v>10292</v>
      </c>
      <c r="J25" s="13">
        <v>23693</v>
      </c>
      <c r="K25" s="11">
        <f t="shared" si="4"/>
        <v>320374</v>
      </c>
      <c r="L25" s="53"/>
    </row>
    <row r="26" spans="1:12" ht="17.25" customHeight="1">
      <c r="A26" s="12" t="s">
        <v>29</v>
      </c>
      <c r="B26" s="13">
        <v>17351</v>
      </c>
      <c r="C26" s="13">
        <v>27684</v>
      </c>
      <c r="D26" s="13">
        <v>31740</v>
      </c>
      <c r="E26" s="13">
        <v>19862</v>
      </c>
      <c r="F26" s="13">
        <v>23111</v>
      </c>
      <c r="G26" s="13">
        <v>27308</v>
      </c>
      <c r="H26" s="13">
        <v>14039</v>
      </c>
      <c r="I26" s="13">
        <v>5790</v>
      </c>
      <c r="J26" s="13">
        <v>13328</v>
      </c>
      <c r="K26" s="11">
        <f t="shared" si="4"/>
        <v>180213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5751</v>
      </c>
      <c r="I27" s="11">
        <v>0</v>
      </c>
      <c r="J27" s="11">
        <v>0</v>
      </c>
      <c r="K27" s="11">
        <f t="shared" si="4"/>
        <v>5751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61">
        <f>SUM(B30:B33)</f>
        <v>2.41183932</v>
      </c>
      <c r="C29" s="61">
        <f aca="true" t="shared" si="7" ref="C29:J29">SUM(C30:C33)</f>
        <v>2.75146248</v>
      </c>
      <c r="D29" s="61">
        <f t="shared" si="7"/>
        <v>3.09798069</v>
      </c>
      <c r="E29" s="61">
        <f t="shared" si="7"/>
        <v>2.63576102</v>
      </c>
      <c r="F29" s="61">
        <f t="shared" si="7"/>
        <v>2.55692955</v>
      </c>
      <c r="G29" s="61">
        <f t="shared" si="7"/>
        <v>2.19929832</v>
      </c>
      <c r="H29" s="61">
        <f t="shared" si="7"/>
        <v>2.5215765</v>
      </c>
      <c r="I29" s="61">
        <f t="shared" si="7"/>
        <v>4.473838</v>
      </c>
      <c r="J29" s="61">
        <f t="shared" si="7"/>
        <v>2.6565209299999997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3.0995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62" t="s">
        <v>122</v>
      </c>
      <c r="B32" s="63">
        <v>-0.00186068</v>
      </c>
      <c r="C32" s="63">
        <v>-0.00164352</v>
      </c>
      <c r="D32" s="63">
        <v>-0.00151931</v>
      </c>
      <c r="E32" s="63">
        <v>-0.00023898</v>
      </c>
      <c r="F32" s="63">
        <v>-0.00207045</v>
      </c>
      <c r="G32" s="63">
        <v>-0.00210168</v>
      </c>
      <c r="H32" s="63">
        <v>-0.0026235</v>
      </c>
      <c r="I32" s="63">
        <v>-0.006862</v>
      </c>
      <c r="J32" s="63">
        <v>-0.00017907</v>
      </c>
      <c r="K32" s="64">
        <v>0</v>
      </c>
    </row>
    <row r="33" spans="1:11" ht="17.25" customHeight="1">
      <c r="A33" s="31" t="s">
        <v>36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13269.21</v>
      </c>
      <c r="I35" s="19">
        <v>0</v>
      </c>
      <c r="J35" s="19">
        <v>0</v>
      </c>
      <c r="K35" s="23">
        <f>SUM(B35:J35)</f>
        <v>13269.21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1549.36</v>
      </c>
      <c r="C39" s="23">
        <f aca="true" t="shared" si="8" ref="C39:J39">+C43</f>
        <v>1831.84</v>
      </c>
      <c r="D39" s="23">
        <f t="shared" si="8"/>
        <v>1724.84</v>
      </c>
      <c r="E39" s="19">
        <f t="shared" si="8"/>
        <v>179.76</v>
      </c>
      <c r="F39" s="23">
        <f t="shared" si="8"/>
        <v>2289.8</v>
      </c>
      <c r="G39" s="23">
        <f t="shared" si="8"/>
        <v>3569.52</v>
      </c>
      <c r="H39" s="23">
        <f t="shared" si="8"/>
        <v>2041.56</v>
      </c>
      <c r="I39" s="23">
        <f t="shared" si="8"/>
        <v>1065.72</v>
      </c>
      <c r="J39" s="23">
        <f t="shared" si="8"/>
        <v>201.16</v>
      </c>
      <c r="K39" s="23">
        <f aca="true" t="shared" si="9" ref="K39:K44">SUM(B39:J39)</f>
        <v>14453.56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5" t="s">
        <v>121</v>
      </c>
      <c r="B43" s="66">
        <f>ROUND(B44*B45,2)</f>
        <v>1549.36</v>
      </c>
      <c r="C43" s="66">
        <f>ROUND(C44*C45,2)</f>
        <v>1831.84</v>
      </c>
      <c r="D43" s="66">
        <f aca="true" t="shared" si="10" ref="D43:J43">ROUND(D44*D45,2)</f>
        <v>1724.84</v>
      </c>
      <c r="E43" s="66">
        <f t="shared" si="10"/>
        <v>179.76</v>
      </c>
      <c r="F43" s="66">
        <f t="shared" si="10"/>
        <v>2289.8</v>
      </c>
      <c r="G43" s="66">
        <f t="shared" si="10"/>
        <v>3569.52</v>
      </c>
      <c r="H43" s="66">
        <f t="shared" si="10"/>
        <v>2041.56</v>
      </c>
      <c r="I43" s="66">
        <f t="shared" si="10"/>
        <v>1065.72</v>
      </c>
      <c r="J43" s="66">
        <f t="shared" si="10"/>
        <v>201.16</v>
      </c>
      <c r="K43" s="66">
        <f t="shared" si="9"/>
        <v>14453.56</v>
      </c>
    </row>
    <row r="44" spans="1:11" ht="17.25" customHeight="1">
      <c r="A44" s="67" t="s">
        <v>43</v>
      </c>
      <c r="B44" s="68">
        <v>362</v>
      </c>
      <c r="C44" s="68">
        <v>428</v>
      </c>
      <c r="D44" s="68">
        <v>403</v>
      </c>
      <c r="E44" s="68">
        <v>42</v>
      </c>
      <c r="F44" s="68">
        <v>535</v>
      </c>
      <c r="G44" s="68">
        <v>834</v>
      </c>
      <c r="H44" s="68">
        <v>477</v>
      </c>
      <c r="I44" s="68">
        <v>249</v>
      </c>
      <c r="J44" s="68">
        <v>47</v>
      </c>
      <c r="K44" s="68">
        <f t="shared" si="9"/>
        <v>3377</v>
      </c>
    </row>
    <row r="45" spans="1:12" ht="17.25" customHeight="1">
      <c r="A45" s="67" t="s">
        <v>44</v>
      </c>
      <c r="B45" s="66">
        <v>4.28</v>
      </c>
      <c r="C45" s="66">
        <v>4.28</v>
      </c>
      <c r="D45" s="66">
        <v>4.28</v>
      </c>
      <c r="E45" s="66">
        <v>4.28</v>
      </c>
      <c r="F45" s="66">
        <v>4.28</v>
      </c>
      <c r="G45" s="66">
        <v>4.28</v>
      </c>
      <c r="H45" s="66">
        <v>4.28</v>
      </c>
      <c r="I45" s="66">
        <v>4.28</v>
      </c>
      <c r="J45" s="64">
        <v>4.28</v>
      </c>
      <c r="K45" s="66">
        <v>4.28</v>
      </c>
      <c r="L45" s="58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1306744.74</v>
      </c>
      <c r="C47" s="22">
        <f aca="true" t="shared" si="11" ref="C47:H47">+C48+C56</f>
        <v>1964595.1300000004</v>
      </c>
      <c r="D47" s="22">
        <f t="shared" si="11"/>
        <v>2300368.11</v>
      </c>
      <c r="E47" s="22">
        <f t="shared" si="11"/>
        <v>1369620.78</v>
      </c>
      <c r="F47" s="22">
        <f t="shared" si="11"/>
        <v>1765934.28</v>
      </c>
      <c r="G47" s="22">
        <f t="shared" si="11"/>
        <v>2450583.73</v>
      </c>
      <c r="H47" s="22">
        <f t="shared" si="11"/>
        <v>1295982.87</v>
      </c>
      <c r="I47" s="22">
        <f>+I48+I56</f>
        <v>501553.9799999999</v>
      </c>
      <c r="J47" s="22">
        <f>+J48+J56</f>
        <v>744723.35</v>
      </c>
      <c r="K47" s="22">
        <f>SUM(B47:J47)</f>
        <v>13700106.97</v>
      </c>
    </row>
    <row r="48" spans="1:11" ht="17.25" customHeight="1">
      <c r="A48" s="16" t="s">
        <v>46</v>
      </c>
      <c r="B48" s="23">
        <f>SUM(B49:B55)</f>
        <v>1289244.84</v>
      </c>
      <c r="C48" s="23">
        <f aca="true" t="shared" si="12" ref="C48:H48">SUM(C49:C55)</f>
        <v>1942424.5700000003</v>
      </c>
      <c r="D48" s="23">
        <f t="shared" si="12"/>
        <v>2274933.2199999997</v>
      </c>
      <c r="E48" s="23">
        <f t="shared" si="12"/>
        <v>1348579.74</v>
      </c>
      <c r="F48" s="23">
        <f t="shared" si="12"/>
        <v>1744297.78</v>
      </c>
      <c r="G48" s="23">
        <f t="shared" si="12"/>
        <v>2422670.11</v>
      </c>
      <c r="H48" s="23">
        <f t="shared" si="12"/>
        <v>1277710.3</v>
      </c>
      <c r="I48" s="23">
        <f>SUM(I49:I55)</f>
        <v>501553.9799999999</v>
      </c>
      <c r="J48" s="23">
        <f>SUM(J49:J55)</f>
        <v>731522.77</v>
      </c>
      <c r="K48" s="23">
        <f aca="true" t="shared" si="13" ref="K48:K56">SUM(B48:J48)</f>
        <v>13532937.31</v>
      </c>
    </row>
    <row r="49" spans="1:11" ht="17.25" customHeight="1">
      <c r="A49" s="35" t="s">
        <v>47</v>
      </c>
      <c r="B49" s="23">
        <f aca="true" t="shared" si="14" ref="B49:H49">ROUND(B30*B7,2)</f>
        <v>1288688.91</v>
      </c>
      <c r="C49" s="23">
        <f t="shared" si="14"/>
        <v>1937445.37</v>
      </c>
      <c r="D49" s="23">
        <f t="shared" si="14"/>
        <v>2274323.21</v>
      </c>
      <c r="E49" s="23">
        <f t="shared" si="14"/>
        <v>1348522.24</v>
      </c>
      <c r="F49" s="23">
        <f t="shared" si="14"/>
        <v>1743418.55</v>
      </c>
      <c r="G49" s="23">
        <f t="shared" si="14"/>
        <v>2421412.32</v>
      </c>
      <c r="H49" s="23">
        <f t="shared" si="14"/>
        <v>1263712.96</v>
      </c>
      <c r="I49" s="23">
        <f>ROUND(I30*I7,2)</f>
        <v>501255.91</v>
      </c>
      <c r="J49" s="23">
        <f>ROUND(J30*J7,2)</f>
        <v>731370.91</v>
      </c>
      <c r="K49" s="23">
        <f t="shared" si="13"/>
        <v>13510150.380000003</v>
      </c>
    </row>
    <row r="50" spans="1:11" ht="17.25" customHeight="1">
      <c r="A50" s="35" t="s">
        <v>48</v>
      </c>
      <c r="B50" s="19">
        <v>0</v>
      </c>
      <c r="C50" s="23">
        <f>ROUND(C31*C7,2)</f>
        <v>4306.53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4306.53</v>
      </c>
    </row>
    <row r="51" spans="1:11" ht="17.25" customHeight="1">
      <c r="A51" s="69" t="s">
        <v>123</v>
      </c>
      <c r="B51" s="70">
        <f>ROUND(B32*B7,2)</f>
        <v>-993.43</v>
      </c>
      <c r="C51" s="70">
        <f>ROUND(C32*C7,2)</f>
        <v>-1159.17</v>
      </c>
      <c r="D51" s="70">
        <f aca="true" t="shared" si="15" ref="D51:J51">ROUND(D32*D7,2)</f>
        <v>-1114.83</v>
      </c>
      <c r="E51" s="70">
        <f t="shared" si="15"/>
        <v>-122.26</v>
      </c>
      <c r="F51" s="70">
        <f t="shared" si="15"/>
        <v>-1410.57</v>
      </c>
      <c r="G51" s="70">
        <f t="shared" si="15"/>
        <v>-2311.73</v>
      </c>
      <c r="H51" s="70">
        <f t="shared" si="15"/>
        <v>-1313.43</v>
      </c>
      <c r="I51" s="70">
        <f t="shared" si="15"/>
        <v>-767.65</v>
      </c>
      <c r="J51" s="70">
        <f t="shared" si="15"/>
        <v>-49.3</v>
      </c>
      <c r="K51" s="70">
        <f>SUM(B51:J51)</f>
        <v>-9242.369999999999</v>
      </c>
    </row>
    <row r="52" spans="1:11" ht="17.25" customHeight="1">
      <c r="A52" s="35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13269.21</v>
      </c>
      <c r="I53" s="32">
        <f>+I35</f>
        <v>0</v>
      </c>
      <c r="J53" s="32">
        <f>+J35</f>
        <v>0</v>
      </c>
      <c r="K53" s="23">
        <f t="shared" si="13"/>
        <v>13269.21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7">
        <v>1549.36</v>
      </c>
      <c r="C55" s="37">
        <v>1831.84</v>
      </c>
      <c r="D55" s="37">
        <v>1724.84</v>
      </c>
      <c r="E55" s="19">
        <v>179.76</v>
      </c>
      <c r="F55" s="37">
        <v>2289.8</v>
      </c>
      <c r="G55" s="37">
        <v>3569.52</v>
      </c>
      <c r="H55" s="37">
        <v>2041.56</v>
      </c>
      <c r="I55" s="37">
        <v>1065.72</v>
      </c>
      <c r="J55" s="19">
        <v>201.16</v>
      </c>
      <c r="K55" s="23">
        <f t="shared" si="13"/>
        <v>14453.56</v>
      </c>
    </row>
    <row r="56" spans="1:11" ht="17.25" customHeight="1">
      <c r="A56" s="16" t="s">
        <v>53</v>
      </c>
      <c r="B56" s="37">
        <v>17499.9</v>
      </c>
      <c r="C56" s="37">
        <v>22170.56</v>
      </c>
      <c r="D56" s="37">
        <v>25434.89</v>
      </c>
      <c r="E56" s="37">
        <v>21041.04</v>
      </c>
      <c r="F56" s="37">
        <v>21636.5</v>
      </c>
      <c r="G56" s="37">
        <v>27913.62</v>
      </c>
      <c r="H56" s="37">
        <v>18272.57</v>
      </c>
      <c r="I56" s="19">
        <v>0</v>
      </c>
      <c r="J56" s="37">
        <v>13200.58</v>
      </c>
      <c r="K56" s="37">
        <f t="shared" si="13"/>
        <v>167169.66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6">
        <f aca="true" t="shared" si="16" ref="B60:J60">+B61+B68+B94+B95</f>
        <v>-428953.52</v>
      </c>
      <c r="C60" s="36">
        <f t="shared" si="16"/>
        <v>-255308.89</v>
      </c>
      <c r="D60" s="36">
        <f t="shared" si="16"/>
        <v>-291175.29</v>
      </c>
      <c r="E60" s="36">
        <f t="shared" si="16"/>
        <v>-454721</v>
      </c>
      <c r="F60" s="36">
        <f t="shared" si="16"/>
        <v>-441749.44</v>
      </c>
      <c r="G60" s="36">
        <f t="shared" si="16"/>
        <v>-449122.93999999994</v>
      </c>
      <c r="H60" s="36">
        <f t="shared" si="16"/>
        <v>-204395.02</v>
      </c>
      <c r="I60" s="36">
        <f t="shared" si="16"/>
        <v>-78570.47</v>
      </c>
      <c r="J60" s="36">
        <f t="shared" si="16"/>
        <v>-88087.58</v>
      </c>
      <c r="K60" s="36">
        <f>SUM(B60:J60)</f>
        <v>-2692084.1500000004</v>
      </c>
    </row>
    <row r="61" spans="1:11" ht="18.75" customHeight="1">
      <c r="A61" s="16" t="s">
        <v>78</v>
      </c>
      <c r="B61" s="36">
        <f aca="true" t="shared" si="17" ref="B61:J61">B62+B63+B64+B65+B66+B67</f>
        <v>-415929.77</v>
      </c>
      <c r="C61" s="36">
        <f t="shared" si="17"/>
        <v>-236239.47</v>
      </c>
      <c r="D61" s="36">
        <f t="shared" si="17"/>
        <v>-272216.67</v>
      </c>
      <c r="E61" s="36">
        <f t="shared" si="17"/>
        <v>-430819.61</v>
      </c>
      <c r="F61" s="36">
        <f t="shared" si="17"/>
        <v>-424145.12</v>
      </c>
      <c r="G61" s="36">
        <f t="shared" si="17"/>
        <v>-422858.70999999996</v>
      </c>
      <c r="H61" s="36">
        <f t="shared" si="17"/>
        <v>-191543.5</v>
      </c>
      <c r="I61" s="36">
        <f t="shared" si="17"/>
        <v>-35749</v>
      </c>
      <c r="J61" s="36">
        <f t="shared" si="17"/>
        <v>-65443</v>
      </c>
      <c r="K61" s="36">
        <f aca="true" t="shared" si="18" ref="K61:K94">SUM(B61:J61)</f>
        <v>-2494944.85</v>
      </c>
    </row>
    <row r="62" spans="1:11" ht="18.75" customHeight="1">
      <c r="A62" s="12" t="s">
        <v>79</v>
      </c>
      <c r="B62" s="36">
        <f>-ROUND(B9*$D$3,2)</f>
        <v>-162862</v>
      </c>
      <c r="C62" s="36">
        <f aca="true" t="shared" si="19" ref="C62:J62">-ROUND(C9*$D$3,2)</f>
        <v>-226250.5</v>
      </c>
      <c r="D62" s="36">
        <f t="shared" si="19"/>
        <v>-195636</v>
      </c>
      <c r="E62" s="36">
        <f t="shared" si="19"/>
        <v>-150101</v>
      </c>
      <c r="F62" s="36">
        <f t="shared" si="19"/>
        <v>-165560.5</v>
      </c>
      <c r="G62" s="36">
        <f t="shared" si="19"/>
        <v>-210434</v>
      </c>
      <c r="H62" s="36">
        <f t="shared" si="19"/>
        <v>-191516.5</v>
      </c>
      <c r="I62" s="36">
        <f t="shared" si="19"/>
        <v>-35749</v>
      </c>
      <c r="J62" s="36">
        <f t="shared" si="19"/>
        <v>-65443</v>
      </c>
      <c r="K62" s="36">
        <f t="shared" si="18"/>
        <v>-1403552.5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117</v>
      </c>
      <c r="B64" s="36">
        <v>-1739.5</v>
      </c>
      <c r="C64" s="36">
        <v>-224</v>
      </c>
      <c r="D64" s="36">
        <v>-752.5</v>
      </c>
      <c r="E64" s="36">
        <v>-2208.5</v>
      </c>
      <c r="F64" s="36">
        <v>-1337</v>
      </c>
      <c r="G64" s="36">
        <v>-959</v>
      </c>
      <c r="H64" s="19">
        <v>0</v>
      </c>
      <c r="I64" s="19">
        <v>0</v>
      </c>
      <c r="J64" s="19">
        <v>0</v>
      </c>
      <c r="K64" s="36">
        <f t="shared" si="18"/>
        <v>-7220.5</v>
      </c>
    </row>
    <row r="65" spans="1:11" ht="18.75" customHeight="1">
      <c r="A65" s="12" t="s">
        <v>124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f t="shared" si="18"/>
        <v>0</v>
      </c>
    </row>
    <row r="66" spans="1:11" ht="18.75" customHeight="1">
      <c r="A66" s="12" t="s">
        <v>56</v>
      </c>
      <c r="B66" s="48">
        <v>-251328.27</v>
      </c>
      <c r="C66" s="48">
        <v>-9764.97</v>
      </c>
      <c r="D66" s="48">
        <v>-75783.17</v>
      </c>
      <c r="E66" s="48">
        <v>-278510.11</v>
      </c>
      <c r="F66" s="48">
        <v>-257247.62</v>
      </c>
      <c r="G66" s="48">
        <v>-211465.71</v>
      </c>
      <c r="H66" s="19">
        <v>-27</v>
      </c>
      <c r="I66" s="19">
        <v>0</v>
      </c>
      <c r="J66" s="19">
        <v>0</v>
      </c>
      <c r="K66" s="36">
        <f t="shared" si="18"/>
        <v>-1084126.85</v>
      </c>
    </row>
    <row r="67" spans="1:11" ht="18.75" customHeight="1">
      <c r="A67" s="12" t="s">
        <v>57</v>
      </c>
      <c r="B67" s="19">
        <v>0</v>
      </c>
      <c r="C67" s="19">
        <v>0</v>
      </c>
      <c r="D67" s="19">
        <v>-45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6">
        <f t="shared" si="18"/>
        <v>-45</v>
      </c>
    </row>
    <row r="68" spans="1:11" ht="18.75" customHeight="1">
      <c r="A68" s="12" t="s">
        <v>83</v>
      </c>
      <c r="B68" s="36">
        <f aca="true" t="shared" si="20" ref="B68:J68">SUM(B69:B92)</f>
        <v>-13023.75</v>
      </c>
      <c r="C68" s="36">
        <f t="shared" si="20"/>
        <v>-19069.420000000002</v>
      </c>
      <c r="D68" s="36">
        <f t="shared" si="20"/>
        <v>-18958.62</v>
      </c>
      <c r="E68" s="36">
        <f t="shared" si="20"/>
        <v>-23901.39</v>
      </c>
      <c r="F68" s="36">
        <f t="shared" si="20"/>
        <v>-17604.32</v>
      </c>
      <c r="G68" s="36">
        <f t="shared" si="20"/>
        <v>-26264.23</v>
      </c>
      <c r="H68" s="36">
        <f t="shared" si="20"/>
        <v>-12851.52</v>
      </c>
      <c r="I68" s="36">
        <f t="shared" si="20"/>
        <v>-42821.47</v>
      </c>
      <c r="J68" s="36">
        <f t="shared" si="20"/>
        <v>-22644.58</v>
      </c>
      <c r="K68" s="36">
        <f t="shared" si="18"/>
        <v>-197139.3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8"/>
        <v>-199.13</v>
      </c>
    </row>
    <row r="71" spans="1:11" ht="18.75" customHeight="1">
      <c r="A71" s="12" t="s">
        <v>60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8"/>
        <v>-3432.3900000000003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8"/>
        <v>-30000</v>
      </c>
    </row>
    <row r="73" spans="1:11" ht="18.75" customHeight="1">
      <c r="A73" s="35" t="s">
        <v>62</v>
      </c>
      <c r="B73" s="36">
        <v>-13023.75</v>
      </c>
      <c r="C73" s="36">
        <v>-18906.29</v>
      </c>
      <c r="D73" s="36">
        <v>-17872.87</v>
      </c>
      <c r="E73" s="36">
        <v>-12533.54</v>
      </c>
      <c r="F73" s="36">
        <v>-17223.67</v>
      </c>
      <c r="G73" s="36">
        <v>-26246.23</v>
      </c>
      <c r="H73" s="36">
        <v>-12851.52</v>
      </c>
      <c r="I73" s="36">
        <v>-4517.9</v>
      </c>
      <c r="J73" s="36">
        <v>-9314.03</v>
      </c>
      <c r="K73" s="49">
        <f t="shared" si="18"/>
        <v>-132489.8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7"/>
    </row>
    <row r="91" spans="1:12" ht="18.75" customHeight="1">
      <c r="A91" s="12" t="s">
        <v>93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110</v>
      </c>
      <c r="B92" s="19">
        <v>0</v>
      </c>
      <c r="C92" s="19">
        <v>0</v>
      </c>
      <c r="D92" s="19">
        <v>0</v>
      </c>
      <c r="E92" s="49">
        <v>-11367.85</v>
      </c>
      <c r="F92" s="19">
        <v>0</v>
      </c>
      <c r="G92" s="19">
        <v>0</v>
      </c>
      <c r="H92" s="19">
        <v>0</v>
      </c>
      <c r="I92" s="49">
        <v>-6319.58</v>
      </c>
      <c r="J92" s="49">
        <v>-13330.55</v>
      </c>
      <c r="K92" s="49">
        <f t="shared" si="18"/>
        <v>-31017.98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111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6"/>
    </row>
    <row r="95" spans="1:12" ht="18.75" customHeight="1">
      <c r="A95" s="16" t="s">
        <v>120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>SUM(B96:J96)</f>
        <v>0</v>
      </c>
      <c r="L96" s="55"/>
    </row>
    <row r="97" spans="1:12" ht="18.75" customHeight="1">
      <c r="A97" s="16" t="s">
        <v>87</v>
      </c>
      <c r="B97" s="24">
        <f aca="true" t="shared" si="21" ref="B97:H97">+B98+B99</f>
        <v>877791.2200000001</v>
      </c>
      <c r="C97" s="24">
        <f t="shared" si="21"/>
        <v>1709286.2400000005</v>
      </c>
      <c r="D97" s="24">
        <f t="shared" si="21"/>
        <v>2009192.8199999996</v>
      </c>
      <c r="E97" s="24">
        <f t="shared" si="21"/>
        <v>914899.78</v>
      </c>
      <c r="F97" s="24">
        <f t="shared" si="21"/>
        <v>1324184.84</v>
      </c>
      <c r="G97" s="24">
        <f t="shared" si="21"/>
        <v>2001460.79</v>
      </c>
      <c r="H97" s="24">
        <f t="shared" si="21"/>
        <v>1091587.85</v>
      </c>
      <c r="I97" s="24">
        <f>+I98+I99</f>
        <v>422983.5099999999</v>
      </c>
      <c r="J97" s="24">
        <f>+J98+J99</f>
        <v>656635.77</v>
      </c>
      <c r="K97" s="49">
        <f>SUM(B97:J97)</f>
        <v>11008022.82</v>
      </c>
      <c r="L97" s="55"/>
    </row>
    <row r="98" spans="1:12" ht="18.75" customHeight="1">
      <c r="A98" s="16" t="s">
        <v>86</v>
      </c>
      <c r="B98" s="24">
        <f aca="true" t="shared" si="22" ref="B98:J98">+B48+B61+B68+B94</f>
        <v>860291.3200000001</v>
      </c>
      <c r="C98" s="24">
        <f t="shared" si="22"/>
        <v>1687115.6800000004</v>
      </c>
      <c r="D98" s="24">
        <f t="shared" si="22"/>
        <v>1983757.9299999997</v>
      </c>
      <c r="E98" s="24">
        <f t="shared" si="22"/>
        <v>893858.74</v>
      </c>
      <c r="F98" s="24">
        <f t="shared" si="22"/>
        <v>1302548.34</v>
      </c>
      <c r="G98" s="24">
        <f t="shared" si="22"/>
        <v>1973547.17</v>
      </c>
      <c r="H98" s="24">
        <f t="shared" si="22"/>
        <v>1073315.28</v>
      </c>
      <c r="I98" s="24">
        <f t="shared" si="22"/>
        <v>422983.5099999999</v>
      </c>
      <c r="J98" s="24">
        <f t="shared" si="22"/>
        <v>643435.1900000001</v>
      </c>
      <c r="K98" s="49">
        <f>SUM(B98:J98)</f>
        <v>10840853.159999998</v>
      </c>
      <c r="L98" s="55"/>
    </row>
    <row r="99" spans="1:11" ht="18" customHeight="1">
      <c r="A99" s="16" t="s">
        <v>118</v>
      </c>
      <c r="B99" s="24">
        <f aca="true" t="shared" si="23" ref="B99:J99">IF(+B56+B95+B100&lt;0,0,(B56+B95+B100))</f>
        <v>17499.9</v>
      </c>
      <c r="C99" s="24">
        <f>IF(+C56+C95+C100&lt;0,0,(C56+C95+C100))</f>
        <v>22170.56</v>
      </c>
      <c r="D99" s="24">
        <f t="shared" si="23"/>
        <v>25434.89</v>
      </c>
      <c r="E99" s="24">
        <f t="shared" si="23"/>
        <v>21041.04</v>
      </c>
      <c r="F99" s="24">
        <f t="shared" si="23"/>
        <v>21636.5</v>
      </c>
      <c r="G99" s="24">
        <f t="shared" si="23"/>
        <v>27913.62</v>
      </c>
      <c r="H99" s="24">
        <f t="shared" si="23"/>
        <v>18272.57</v>
      </c>
      <c r="I99" s="19">
        <f t="shared" si="23"/>
        <v>0</v>
      </c>
      <c r="J99" s="24">
        <f t="shared" si="23"/>
        <v>13200.58</v>
      </c>
      <c r="K99" s="49">
        <f>SUM(B99:J99)</f>
        <v>167169.66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8"/>
    </row>
    <row r="101" spans="1:11" ht="18.75" customHeight="1">
      <c r="A101" s="16" t="s">
        <v>119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11008022.83</v>
      </c>
      <c r="L105" s="55"/>
    </row>
    <row r="106" spans="1:11" ht="18.75" customHeight="1">
      <c r="A106" s="26" t="s">
        <v>74</v>
      </c>
      <c r="B106" s="27">
        <v>120921.69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120921.69</v>
      </c>
    </row>
    <row r="107" spans="1:11" ht="18.75" customHeight="1">
      <c r="A107" s="26" t="s">
        <v>75</v>
      </c>
      <c r="B107" s="27">
        <v>756869.53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4" ref="K107:K123">SUM(B107:J107)</f>
        <v>756869.53</v>
      </c>
    </row>
    <row r="108" spans="1:11" ht="18.75" customHeight="1">
      <c r="A108" s="26" t="s">
        <v>76</v>
      </c>
      <c r="B108" s="41">
        <v>0</v>
      </c>
      <c r="C108" s="27">
        <f>+C97</f>
        <v>1709286.2400000005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4"/>
        <v>1709286.2400000005</v>
      </c>
    </row>
    <row r="109" spans="1:11" ht="18.75" customHeight="1">
      <c r="A109" s="26" t="s">
        <v>77</v>
      </c>
      <c r="B109" s="41">
        <v>0</v>
      </c>
      <c r="C109" s="41">
        <v>0</v>
      </c>
      <c r="D109" s="27">
        <f>+D97</f>
        <v>2009192.8199999996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4"/>
        <v>2009192.8199999996</v>
      </c>
    </row>
    <row r="110" spans="1:11" ht="18.75" customHeight="1">
      <c r="A110" s="26" t="s">
        <v>94</v>
      </c>
      <c r="B110" s="41">
        <v>0</v>
      </c>
      <c r="C110" s="41">
        <v>0</v>
      </c>
      <c r="D110" s="41">
        <v>0</v>
      </c>
      <c r="E110" s="27">
        <f>+E97</f>
        <v>914899.78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4"/>
        <v>914899.78</v>
      </c>
    </row>
    <row r="111" spans="1:11" ht="18.75" customHeight="1">
      <c r="A111" s="26"/>
      <c r="B111" s="41">
        <v>0</v>
      </c>
      <c r="C111" s="41">
        <v>0</v>
      </c>
      <c r="D111" s="41"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2"/>
    </row>
    <row r="112" spans="1:11" ht="18.75" customHeight="1">
      <c r="A112" s="26" t="s">
        <v>95</v>
      </c>
      <c r="B112" s="41">
        <v>0</v>
      </c>
      <c r="C112" s="41">
        <v>0</v>
      </c>
      <c r="D112" s="41">
        <v>0</v>
      </c>
      <c r="E112" s="41">
        <v>0</v>
      </c>
      <c r="F112" s="27">
        <v>281748.47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4"/>
        <v>281748.47</v>
      </c>
    </row>
    <row r="113" spans="1:11" ht="18.75" customHeight="1">
      <c r="A113" s="26" t="s">
        <v>96</v>
      </c>
      <c r="B113" s="41">
        <v>0</v>
      </c>
      <c r="C113" s="41">
        <v>0</v>
      </c>
      <c r="D113" s="41">
        <v>0</v>
      </c>
      <c r="E113" s="41">
        <v>0</v>
      </c>
      <c r="F113" s="27">
        <v>540823.5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4"/>
        <v>540823.5</v>
      </c>
    </row>
    <row r="114" spans="1:11" ht="18.75" customHeight="1">
      <c r="A114" s="26" t="s">
        <v>97</v>
      </c>
      <c r="B114" s="41">
        <v>0</v>
      </c>
      <c r="C114" s="41">
        <v>0</v>
      </c>
      <c r="D114" s="41">
        <v>0</v>
      </c>
      <c r="E114" s="41">
        <v>0</v>
      </c>
      <c r="F114" s="27">
        <v>501612.88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4"/>
        <v>501612.88</v>
      </c>
    </row>
    <row r="115" spans="1:11" ht="18.75" customHeight="1">
      <c r="A115" s="26" t="s">
        <v>98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606636.38</v>
      </c>
      <c r="H115" s="41">
        <v>0</v>
      </c>
      <c r="I115" s="41">
        <v>0</v>
      </c>
      <c r="J115" s="41">
        <v>0</v>
      </c>
      <c r="K115" s="42">
        <f t="shared" si="24"/>
        <v>606636.38</v>
      </c>
    </row>
    <row r="116" spans="1:11" ht="18.75" customHeight="1">
      <c r="A116" s="26" t="s">
        <v>99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48077.1</v>
      </c>
      <c r="H116" s="41">
        <v>0</v>
      </c>
      <c r="I116" s="41">
        <v>0</v>
      </c>
      <c r="J116" s="41">
        <v>0</v>
      </c>
      <c r="K116" s="42">
        <f t="shared" si="24"/>
        <v>48077.1</v>
      </c>
    </row>
    <row r="117" spans="1:11" ht="18.75" customHeight="1">
      <c r="A117" s="26" t="s">
        <v>100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316695.46</v>
      </c>
      <c r="H117" s="41">
        <v>0</v>
      </c>
      <c r="I117" s="41">
        <v>0</v>
      </c>
      <c r="J117" s="41">
        <v>0</v>
      </c>
      <c r="K117" s="42">
        <f t="shared" si="24"/>
        <v>316695.46</v>
      </c>
    </row>
    <row r="118" spans="1:11" ht="18.75" customHeight="1">
      <c r="A118" s="26" t="s">
        <v>101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282662.72</v>
      </c>
      <c r="H118" s="41">
        <v>0</v>
      </c>
      <c r="I118" s="41">
        <v>0</v>
      </c>
      <c r="J118" s="41">
        <v>0</v>
      </c>
      <c r="K118" s="42">
        <f t="shared" si="24"/>
        <v>282662.72</v>
      </c>
    </row>
    <row r="119" spans="1:11" ht="18.75" customHeight="1">
      <c r="A119" s="26" t="s">
        <v>102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747389.13</v>
      </c>
      <c r="H119" s="41">
        <v>0</v>
      </c>
      <c r="I119" s="41">
        <v>0</v>
      </c>
      <c r="J119" s="41">
        <v>0</v>
      </c>
      <c r="K119" s="42">
        <f t="shared" si="24"/>
        <v>747389.13</v>
      </c>
    </row>
    <row r="120" spans="1:11" ht="18.75" customHeight="1">
      <c r="A120" s="26" t="s">
        <v>103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390350.55</v>
      </c>
      <c r="I120" s="41">
        <v>0</v>
      </c>
      <c r="J120" s="41">
        <v>0</v>
      </c>
      <c r="K120" s="42">
        <f t="shared" si="24"/>
        <v>390350.55</v>
      </c>
    </row>
    <row r="121" spans="1:11" ht="18.75" customHeight="1">
      <c r="A121" s="26" t="s">
        <v>104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701237.3</v>
      </c>
      <c r="I121" s="41">
        <v>0</v>
      </c>
      <c r="J121" s="41">
        <v>0</v>
      </c>
      <c r="K121" s="42">
        <f t="shared" si="24"/>
        <v>701237.3</v>
      </c>
    </row>
    <row r="122" spans="1:11" ht="18.75" customHeight="1">
      <c r="A122" s="26" t="s">
        <v>105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422983.51</v>
      </c>
      <c r="J122" s="41">
        <v>0</v>
      </c>
      <c r="K122" s="42">
        <f t="shared" si="24"/>
        <v>422983.51</v>
      </c>
    </row>
    <row r="123" spans="1:11" ht="18.75" customHeight="1">
      <c r="A123" s="28" t="s">
        <v>106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656635.77</v>
      </c>
      <c r="K123" s="45">
        <f t="shared" si="24"/>
        <v>656635.77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2015-02-02T20:14:59Z</dcterms:modified>
  <cp:category/>
  <cp:version/>
  <cp:contentType/>
  <cp:contentStatus/>
</cp:coreProperties>
</file>