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<sst xmlns="http://schemas.openxmlformats.org/spreadsheetml/2006/main" count="126" uniqueCount="126">
  <si>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</si>
  <si>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</si>
  <si>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</si>
  <si>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</si>
  <si>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</si>
  <si>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</si>
  <si>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</si>
  <si>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</si>
  <si>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</si>
  <si>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</si>
  <si>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</si>
  <si>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</si>
  <si>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</si>
  <si>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</si>
  <si>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</si>
  <si>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</si>
  <si>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</si>
  <si>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</si>
  <si>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</si>
  <si>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</si>
  <si>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</si>
  <si>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</si>
  <si>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</si>
  <si>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</si>
  <si>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</si>
  <si>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</si>
  <si>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</si>
  <si>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</si>
  <si>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</si>
  <si>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</si>
  <si>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</si>
  <si>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</si>
  <si>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</si>
  <si>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</si>
  <si>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</si>
  <si>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</si>
  <si>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</si>
  <si>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</si>
  <si>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</si>
  <si>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</si>
  <si>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</si>
  <si>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</si>
  <si>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</si>
  <si>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</si>
  <si>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</si>
  <si>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</si>
  <si>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</si>
  <si>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</si>
  <si>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</si>
  <si>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</si>
  <si>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</si>
  <si>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</si>
  <si>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</si>
  <si>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</si>
  <si>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</si>
  <si>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</si>
  <si>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</si>
  <si>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</si>
  <si>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</si>
  <si>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</si>
  <si>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</si>
  <si>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</si>
  <si>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</si>
  <si>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</si>
  <si>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</si>
  <si>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</si>
  <si>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</si>
  <si>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</si>
  <si>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</si>
  <si>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</si>
  <si>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</si>
  <si>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</si>
  <si>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</si>
  <si>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</si>
  <si>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</si>
  <si>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</si>
  <si>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</si>
  <si>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</si>
  <si>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</si>
  <si>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</si>
  <si>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</si>
  <si>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</si>
  <si>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</si>
  <si>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</si>
  <si>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</si>
  <si>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</si>
  <si>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</si>
  <si>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</si>
  <si>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</si>
  <si>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</si>
  <si>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</si>
  <si>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</si>
  <si>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</si>
  <si>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</si>
  <si>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</si>
  <si>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</si>
  <si>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</si>
  <si>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</si>
  <si>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</si>
  <si>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</si>
  <si>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</si>
  <si>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</si>
  <si>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</si>
  <si>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</si>
  <si>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</si>
  <si>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</si>
  <si>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</si>
  <si>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</si>
  <si>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</si>
  <si>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</si>
  <si>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</si>
  <si>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</si>
  <si>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</si>
  <si>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</si>
  <si>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</si>
  <si>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</si>
  <si>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</si>
  <si>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</si>
  <si>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</si>
  <si>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</si>
  <si>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</si>
  <si>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</si>
  <si>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</si>
  <si>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</si>
  <si>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</si>
  <si>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26/01/15 - VENCIMENTO 02/02/15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</si>
</sst>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509355</v>
      </c>
      <c r="C7" s="9">
        <f t="shared" si="0"/>
        <v>674902</v>
      </c>
      <c r="D7" s="9">
        <f t="shared" si="0"/>
        <v>713381</v>
      </c>
      <c r="E7" s="9">
        <f t="shared" si="0"/>
        <v>489712</v>
      </c>
      <c r="F7" s="9">
        <f t="shared" si="0"/>
        <v>656777</v>
      </c>
      <c r="G7" s="9">
        <f t="shared" si="0"/>
        <v>1072785</v>
      </c>
      <c r="H7" s="9">
        <f t="shared" si="0"/>
        <v>479611</v>
      </c>
      <c r="I7" s="9">
        <f t="shared" si="0"/>
        <v>110048</v>
      </c>
      <c r="J7" s="9">
        <f t="shared" si="0"/>
        <v>268913</v>
      </c>
      <c r="K7" s="9">
        <f t="shared" si="0"/>
        <v>4975484</v>
      </c>
      <c r="L7" s="53"/>
    </row>
    <row r="8" spans="1:11" ht="17.25" customHeight="1">
      <c r="A8" s="10" t="s">
        <v>116</v>
      </c>
      <c r="B8" s="11">
        <f>B9+B12+B16</f>
        <v>297895</v>
      </c>
      <c r="C8" s="11">
        <f aca="true" t="shared" si="1" ref="C8:J8">C9+C12+C16</f>
        <v>399782</v>
      </c>
      <c r="D8" s="11">
        <f t="shared" si="1"/>
        <v>394679</v>
      </c>
      <c r="E8" s="11">
        <f t="shared" si="1"/>
        <v>285195</v>
      </c>
      <c r="F8" s="11">
        <f t="shared" si="1"/>
        <v>358754</v>
      </c>
      <c r="G8" s="11">
        <f t="shared" si="1"/>
        <v>574032</v>
      </c>
      <c r="H8" s="11">
        <f t="shared" si="1"/>
        <v>290721</v>
      </c>
      <c r="I8" s="11">
        <f t="shared" si="1"/>
        <v>56994</v>
      </c>
      <c r="J8" s="11">
        <f t="shared" si="1"/>
        <v>149406</v>
      </c>
      <c r="K8" s="11">
        <f>SUM(B8:J8)</f>
        <v>2807458</v>
      </c>
    </row>
    <row r="9" spans="1:11" ht="17.25" customHeight="1">
      <c r="A9" s="15" t="s">
        <v>17</v>
      </c>
      <c r="B9" s="13">
        <f>+B10+B11</f>
        <v>47493</v>
      </c>
      <c r="C9" s="13">
        <f aca="true" t="shared" si="2" ref="C9:J9">+C10+C11</f>
        <v>66750</v>
      </c>
      <c r="D9" s="13">
        <f t="shared" si="2"/>
        <v>59433</v>
      </c>
      <c r="E9" s="13">
        <f t="shared" si="2"/>
        <v>42903</v>
      </c>
      <c r="F9" s="13">
        <f t="shared" si="2"/>
        <v>48608</v>
      </c>
      <c r="G9" s="13">
        <f t="shared" si="2"/>
        <v>61527</v>
      </c>
      <c r="H9" s="13">
        <f t="shared" si="2"/>
        <v>54014</v>
      </c>
      <c r="I9" s="13">
        <f t="shared" si="2"/>
        <v>10625</v>
      </c>
      <c r="J9" s="13">
        <f t="shared" si="2"/>
        <v>20257</v>
      </c>
      <c r="K9" s="11">
        <f>SUM(B9:J9)</f>
        <v>411610</v>
      </c>
    </row>
    <row r="10" spans="1:11" ht="17.25" customHeight="1">
      <c r="A10" s="30" t="s">
        <v>18</v>
      </c>
      <c r="B10" s="13">
        <v>47493</v>
      </c>
      <c r="C10" s="13">
        <v>66750</v>
      </c>
      <c r="D10" s="13">
        <v>59433</v>
      </c>
      <c r="E10" s="13">
        <v>42903</v>
      </c>
      <c r="F10" s="13">
        <v>48608</v>
      </c>
      <c r="G10" s="13">
        <v>61527</v>
      </c>
      <c r="H10" s="13">
        <v>54014</v>
      </c>
      <c r="I10" s="13">
        <v>10625</v>
      </c>
      <c r="J10" s="13">
        <v>20257</v>
      </c>
      <c r="K10" s="11">
        <f>SUM(B10:J10)</f>
        <v>411610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244092</v>
      </c>
      <c r="C12" s="17">
        <f t="shared" si="3"/>
        <v>323986</v>
      </c>
      <c r="D12" s="17">
        <f t="shared" si="3"/>
        <v>327347</v>
      </c>
      <c r="E12" s="17">
        <f t="shared" si="3"/>
        <v>236234</v>
      </c>
      <c r="F12" s="17">
        <f t="shared" si="3"/>
        <v>302293</v>
      </c>
      <c r="G12" s="17">
        <f t="shared" si="3"/>
        <v>499460</v>
      </c>
      <c r="H12" s="17">
        <f t="shared" si="3"/>
        <v>230240</v>
      </c>
      <c r="I12" s="17">
        <f t="shared" si="3"/>
        <v>44915</v>
      </c>
      <c r="J12" s="17">
        <f t="shared" si="3"/>
        <v>126354</v>
      </c>
      <c r="K12" s="11">
        <f aca="true" t="shared" si="4" ref="K12:K27">SUM(B12:J12)</f>
        <v>2334921</v>
      </c>
    </row>
    <row r="13" spans="1:13" ht="17.25" customHeight="1">
      <c r="A13" s="14" t="s">
        <v>20</v>
      </c>
      <c r="B13" s="13">
        <v>129680</v>
      </c>
      <c r="C13" s="13">
        <v>180651</v>
      </c>
      <c r="D13" s="13">
        <v>187880</v>
      </c>
      <c r="E13" s="13">
        <v>131731</v>
      </c>
      <c r="F13" s="13">
        <v>169374</v>
      </c>
      <c r="G13" s="13">
        <v>264711</v>
      </c>
      <c r="H13" s="13">
        <v>120404</v>
      </c>
      <c r="I13" s="13">
        <v>27523</v>
      </c>
      <c r="J13" s="13">
        <v>71741</v>
      </c>
      <c r="K13" s="11">
        <f t="shared" si="4"/>
        <v>1283695</v>
      </c>
      <c r="L13" s="53"/>
      <c r="M13" s="54"/>
    </row>
    <row r="14" spans="1:12" ht="17.25" customHeight="1">
      <c r="A14" s="14" t="s">
        <v>21</v>
      </c>
      <c r="B14" s="13">
        <v>109811</v>
      </c>
      <c r="C14" s="13">
        <v>136567</v>
      </c>
      <c r="D14" s="13">
        <v>133202</v>
      </c>
      <c r="E14" s="13">
        <v>99840</v>
      </c>
      <c r="F14" s="13">
        <v>127297</v>
      </c>
      <c r="G14" s="13">
        <v>227130</v>
      </c>
      <c r="H14" s="13">
        <v>104957</v>
      </c>
      <c r="I14" s="13">
        <v>16352</v>
      </c>
      <c r="J14" s="13">
        <v>52294</v>
      </c>
      <c r="K14" s="11">
        <f t="shared" si="4"/>
        <v>1007450</v>
      </c>
      <c r="L14" s="53"/>
    </row>
    <row r="15" spans="1:11" ht="17.25" customHeight="1">
      <c r="A15" s="14" t="s">
        <v>22</v>
      </c>
      <c r="B15" s="13">
        <v>4601</v>
      </c>
      <c r="C15" s="13">
        <v>6768</v>
      </c>
      <c r="D15" s="13">
        <v>6265</v>
      </c>
      <c r="E15" s="13">
        <v>4663</v>
      </c>
      <c r="F15" s="13">
        <v>5622</v>
      </c>
      <c r="G15" s="13">
        <v>7619</v>
      </c>
      <c r="H15" s="13">
        <v>4879</v>
      </c>
      <c r="I15" s="13">
        <v>1040</v>
      </c>
      <c r="J15" s="13">
        <v>2319</v>
      </c>
      <c r="K15" s="11">
        <f t="shared" si="4"/>
        <v>43776</v>
      </c>
    </row>
    <row r="16" spans="1:11" ht="17.25" customHeight="1">
      <c r="A16" s="15" t="s">
        <v>112</v>
      </c>
      <c r="B16" s="13">
        <f>B17+B18+B19</f>
        <v>6310</v>
      </c>
      <c r="C16" s="13">
        <f aca="true" t="shared" si="5" ref="C16:J16">C17+C18+C19</f>
        <v>9046</v>
      </c>
      <c r="D16" s="13">
        <f t="shared" si="5"/>
        <v>7899</v>
      </c>
      <c r="E16" s="13">
        <f t="shared" si="5"/>
        <v>6058</v>
      </c>
      <c r="F16" s="13">
        <f t="shared" si="5"/>
        <v>7853</v>
      </c>
      <c r="G16" s="13">
        <f t="shared" si="5"/>
        <v>13045</v>
      </c>
      <c r="H16" s="13">
        <f t="shared" si="5"/>
        <v>6467</v>
      </c>
      <c r="I16" s="13">
        <f t="shared" si="5"/>
        <v>1454</v>
      </c>
      <c r="J16" s="13">
        <f t="shared" si="5"/>
        <v>2795</v>
      </c>
      <c r="K16" s="11">
        <f t="shared" si="4"/>
        <v>60927</v>
      </c>
    </row>
    <row r="17" spans="1:11" ht="17.25" customHeight="1">
      <c r="A17" s="14" t="s">
        <v>113</v>
      </c>
      <c r="B17" s="13">
        <v>5862</v>
      </c>
      <c r="C17" s="13">
        <v>8484</v>
      </c>
      <c r="D17" s="13">
        <v>7443</v>
      </c>
      <c r="E17" s="13">
        <v>5598</v>
      </c>
      <c r="F17" s="13">
        <v>7313</v>
      </c>
      <c r="G17" s="13">
        <v>12042</v>
      </c>
      <c r="H17" s="13">
        <v>6044</v>
      </c>
      <c r="I17" s="13">
        <v>1377</v>
      </c>
      <c r="J17" s="13">
        <v>2626</v>
      </c>
      <c r="K17" s="11">
        <f t="shared" si="4"/>
        <v>56789</v>
      </c>
    </row>
    <row r="18" spans="1:11" ht="17.25" customHeight="1">
      <c r="A18" s="14" t="s">
        <v>114</v>
      </c>
      <c r="B18" s="13">
        <v>426</v>
      </c>
      <c r="C18" s="13">
        <v>546</v>
      </c>
      <c r="D18" s="13">
        <v>434</v>
      </c>
      <c r="E18" s="13">
        <v>451</v>
      </c>
      <c r="F18" s="13">
        <v>519</v>
      </c>
      <c r="G18" s="13">
        <v>973</v>
      </c>
      <c r="H18" s="13">
        <v>397</v>
      </c>
      <c r="I18" s="13">
        <v>71</v>
      </c>
      <c r="J18" s="13">
        <v>167</v>
      </c>
      <c r="K18" s="11">
        <f t="shared" si="4"/>
        <v>3984</v>
      </c>
    </row>
    <row r="19" spans="1:11" ht="17.25" customHeight="1">
      <c r="A19" s="14" t="s">
        <v>115</v>
      </c>
      <c r="B19" s="13">
        <v>22</v>
      </c>
      <c r="C19" s="13">
        <v>16</v>
      </c>
      <c r="D19" s="13">
        <v>22</v>
      </c>
      <c r="E19" s="13">
        <v>9</v>
      </c>
      <c r="F19" s="13">
        <v>21</v>
      </c>
      <c r="G19" s="13">
        <v>30</v>
      </c>
      <c r="H19" s="13">
        <v>26</v>
      </c>
      <c r="I19" s="13">
        <v>6</v>
      </c>
      <c r="J19" s="13">
        <v>2</v>
      </c>
      <c r="K19" s="11">
        <f t="shared" si="4"/>
        <v>154</v>
      </c>
    </row>
    <row r="20" spans="1:11" ht="17.25" customHeight="1">
      <c r="A20" s="16" t="s">
        <v>23</v>
      </c>
      <c r="B20" s="11">
        <f>+B21+B22+B23</f>
        <v>166193</v>
      </c>
      <c r="C20" s="11">
        <f aca="true" t="shared" si="6" ref="C20:J20">+C21+C22+C23</f>
        <v>201118</v>
      </c>
      <c r="D20" s="11">
        <f t="shared" si="6"/>
        <v>232378</v>
      </c>
      <c r="E20" s="11">
        <f t="shared" si="6"/>
        <v>151207</v>
      </c>
      <c r="F20" s="11">
        <f t="shared" si="6"/>
        <v>235086</v>
      </c>
      <c r="G20" s="11">
        <f t="shared" si="6"/>
        <v>423578</v>
      </c>
      <c r="H20" s="11">
        <f t="shared" si="6"/>
        <v>145820</v>
      </c>
      <c r="I20" s="11">
        <f t="shared" si="6"/>
        <v>36806</v>
      </c>
      <c r="J20" s="11">
        <f t="shared" si="6"/>
        <v>83038</v>
      </c>
      <c r="K20" s="11">
        <f t="shared" si="4"/>
        <v>1675224</v>
      </c>
    </row>
    <row r="21" spans="1:12" ht="17.25" customHeight="1">
      <c r="A21" s="12" t="s">
        <v>24</v>
      </c>
      <c r="B21" s="13">
        <v>99399</v>
      </c>
      <c r="C21" s="13">
        <v>130008</v>
      </c>
      <c r="D21" s="13">
        <v>151851</v>
      </c>
      <c r="E21" s="13">
        <v>96303</v>
      </c>
      <c r="F21" s="13">
        <v>148189</v>
      </c>
      <c r="G21" s="13">
        <v>248609</v>
      </c>
      <c r="H21" s="13">
        <v>91618</v>
      </c>
      <c r="I21" s="13">
        <v>24798</v>
      </c>
      <c r="J21" s="13">
        <v>53142</v>
      </c>
      <c r="K21" s="11">
        <f t="shared" si="4"/>
        <v>1043917</v>
      </c>
      <c r="L21" s="53"/>
    </row>
    <row r="22" spans="1:12" ht="17.25" customHeight="1">
      <c r="A22" s="12" t="s">
        <v>25</v>
      </c>
      <c r="B22" s="13">
        <v>63991</v>
      </c>
      <c r="C22" s="13">
        <v>67449</v>
      </c>
      <c r="D22" s="13">
        <v>76693</v>
      </c>
      <c r="E22" s="13">
        <v>52585</v>
      </c>
      <c r="F22" s="13">
        <v>83388</v>
      </c>
      <c r="G22" s="13">
        <v>169499</v>
      </c>
      <c r="H22" s="13">
        <v>51831</v>
      </c>
      <c r="I22" s="13">
        <v>11333</v>
      </c>
      <c r="J22" s="13">
        <v>28639</v>
      </c>
      <c r="K22" s="11">
        <f t="shared" si="4"/>
        <v>605408</v>
      </c>
      <c r="L22" s="53"/>
    </row>
    <row r="23" spans="1:11" ht="17.25" customHeight="1">
      <c r="A23" s="12" t="s">
        <v>26</v>
      </c>
      <c r="B23" s="13">
        <v>2803</v>
      </c>
      <c r="C23" s="13">
        <v>3661</v>
      </c>
      <c r="D23" s="13">
        <v>3834</v>
      </c>
      <c r="E23" s="13">
        <v>2319</v>
      </c>
      <c r="F23" s="13">
        <v>3509</v>
      </c>
      <c r="G23" s="13">
        <v>5470</v>
      </c>
      <c r="H23" s="13">
        <v>2371</v>
      </c>
      <c r="I23" s="13">
        <v>675</v>
      </c>
      <c r="J23" s="13">
        <v>1257</v>
      </c>
      <c r="K23" s="11">
        <f t="shared" si="4"/>
        <v>25899</v>
      </c>
    </row>
    <row r="24" spans="1:11" ht="17.25" customHeight="1">
      <c r="A24" s="16" t="s">
        <v>27</v>
      </c>
      <c r="B24" s="13">
        <v>45267</v>
      </c>
      <c r="C24" s="13">
        <v>74002</v>
      </c>
      <c r="D24" s="13">
        <v>86324</v>
      </c>
      <c r="E24" s="13">
        <v>53310</v>
      </c>
      <c r="F24" s="13">
        <v>62937</v>
      </c>
      <c r="G24" s="13">
        <v>75175</v>
      </c>
      <c r="H24" s="13">
        <v>37382</v>
      </c>
      <c r="I24" s="13">
        <v>16248</v>
      </c>
      <c r="J24" s="13">
        <v>36469</v>
      </c>
      <c r="K24" s="11">
        <f t="shared" si="4"/>
        <v>487114</v>
      </c>
    </row>
    <row r="25" spans="1:12" ht="17.25" customHeight="1">
      <c r="A25" s="12" t="s">
        <v>28</v>
      </c>
      <c r="B25" s="13">
        <v>28971</v>
      </c>
      <c r="C25" s="13">
        <v>47361</v>
      </c>
      <c r="D25" s="13">
        <v>55247</v>
      </c>
      <c r="E25" s="13">
        <v>34118</v>
      </c>
      <c r="F25" s="13">
        <v>40280</v>
      </c>
      <c r="G25" s="13">
        <v>48112</v>
      </c>
      <c r="H25" s="13">
        <v>23924</v>
      </c>
      <c r="I25" s="13">
        <v>10399</v>
      </c>
      <c r="J25" s="13">
        <v>23340</v>
      </c>
      <c r="K25" s="11">
        <f t="shared" si="4"/>
        <v>311752</v>
      </c>
      <c r="L25" s="53"/>
    </row>
    <row r="26" spans="1:12" ht="17.25" customHeight="1">
      <c r="A26" s="12" t="s">
        <v>29</v>
      </c>
      <c r="B26" s="13">
        <v>16296</v>
      </c>
      <c r="C26" s="13">
        <v>26641</v>
      </c>
      <c r="D26" s="13">
        <v>31077</v>
      </c>
      <c r="E26" s="13">
        <v>19192</v>
      </c>
      <c r="F26" s="13">
        <v>22657</v>
      </c>
      <c r="G26" s="13">
        <v>27063</v>
      </c>
      <c r="H26" s="13">
        <v>13458</v>
      </c>
      <c r="I26" s="13">
        <v>5849</v>
      </c>
      <c r="J26" s="13">
        <v>13129</v>
      </c>
      <c r="K26" s="11">
        <f t="shared" si="4"/>
        <v>175362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5688</v>
      </c>
      <c r="I27" s="11">
        <v>0</v>
      </c>
      <c r="J27" s="11">
        <v>0</v>
      </c>
      <c r="K27" s="11">
        <f t="shared" si="4"/>
        <v>5688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2.41183932</v>
      </c>
      <c r="C29" s="61">
        <f aca="true" t="shared" si="7" ref="C29:J29">SUM(C30:C33)</f>
        <v>2.75157384</v>
      </c>
      <c r="D29" s="61">
        <f t="shared" si="7"/>
        <v>3.09805609</v>
      </c>
      <c r="E29" s="61">
        <f t="shared" si="7"/>
        <v>2.63576102</v>
      </c>
      <c r="F29" s="61">
        <f t="shared" si="7"/>
        <v>2.55696051</v>
      </c>
      <c r="G29" s="61">
        <f t="shared" si="7"/>
        <v>2.19935376</v>
      </c>
      <c r="H29" s="61">
        <f t="shared" si="7"/>
        <v>2.521604</v>
      </c>
      <c r="I29" s="61">
        <f t="shared" si="7"/>
        <v>4.473838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-0.00186068</v>
      </c>
      <c r="C32" s="63">
        <v>-0.00153216</v>
      </c>
      <c r="D32" s="63">
        <v>-0.00144391</v>
      </c>
      <c r="E32" s="63">
        <v>-0.00023898</v>
      </c>
      <c r="F32" s="63">
        <v>-0.00203949</v>
      </c>
      <c r="G32" s="63">
        <v>-0.00204624</v>
      </c>
      <c r="H32" s="63">
        <v>-0.002596</v>
      </c>
      <c r="I32" s="63">
        <v>-0.006862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13428.23</v>
      </c>
      <c r="I35" s="19">
        <v>0</v>
      </c>
      <c r="J35" s="19">
        <v>0</v>
      </c>
      <c r="K35" s="23">
        <f>SUM(B35:J35)</f>
        <v>13428.23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1549.36</v>
      </c>
      <c r="C39" s="23">
        <f aca="true" t="shared" si="8" ref="C39:J39">+C43</f>
        <v>1707.72</v>
      </c>
      <c r="D39" s="23">
        <f t="shared" si="8"/>
        <v>1639.24</v>
      </c>
      <c r="E39" s="19">
        <f t="shared" si="8"/>
        <v>179.76</v>
      </c>
      <c r="F39" s="23">
        <f t="shared" si="8"/>
        <v>2255.56</v>
      </c>
      <c r="G39" s="23">
        <f t="shared" si="8"/>
        <v>3475.36</v>
      </c>
      <c r="H39" s="23">
        <f t="shared" si="8"/>
        <v>2020.16</v>
      </c>
      <c r="I39" s="23">
        <f t="shared" si="8"/>
        <v>1065.72</v>
      </c>
      <c r="J39" s="23">
        <f t="shared" si="8"/>
        <v>201.16</v>
      </c>
      <c r="K39" s="23">
        <f aca="true" t="shared" si="9" ref="K39:K44">SUM(B39:J39)</f>
        <v>14094.039999999999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1549.36</v>
      </c>
      <c r="C43" s="66">
        <f>ROUND(C44*C45,2)</f>
        <v>1707.72</v>
      </c>
      <c r="D43" s="66">
        <f aca="true" t="shared" si="10" ref="D43:J43">ROUND(D44*D45,2)</f>
        <v>1639.24</v>
      </c>
      <c r="E43" s="66">
        <f t="shared" si="10"/>
        <v>179.76</v>
      </c>
      <c r="F43" s="66">
        <f t="shared" si="10"/>
        <v>2255.56</v>
      </c>
      <c r="G43" s="66">
        <f t="shared" si="10"/>
        <v>3475.36</v>
      </c>
      <c r="H43" s="66">
        <f t="shared" si="10"/>
        <v>2020.16</v>
      </c>
      <c r="I43" s="66">
        <f t="shared" si="10"/>
        <v>1065.72</v>
      </c>
      <c r="J43" s="66">
        <f t="shared" si="10"/>
        <v>201.16</v>
      </c>
      <c r="K43" s="66">
        <f t="shared" si="9"/>
        <v>14094.039999999999</v>
      </c>
    </row>
    <row r="44" spans="1:11" ht="17.25" customHeight="1">
      <c r="A44" s="67" t="s">
        <v>43</v>
      </c>
      <c r="B44" s="68">
        <v>362</v>
      </c>
      <c r="C44" s="68">
        <v>399</v>
      </c>
      <c r="D44" s="68">
        <v>383</v>
      </c>
      <c r="E44" s="68">
        <v>42</v>
      </c>
      <c r="F44" s="68">
        <v>527</v>
      </c>
      <c r="G44" s="68">
        <v>812</v>
      </c>
      <c r="H44" s="68">
        <v>472</v>
      </c>
      <c r="I44" s="68">
        <v>249</v>
      </c>
      <c r="J44" s="68">
        <v>47</v>
      </c>
      <c r="K44" s="68">
        <f t="shared" si="9"/>
        <v>3293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1247531.67</v>
      </c>
      <c r="C47" s="22">
        <f aca="true" t="shared" si="11" ref="C47:H47">+C48+C56</f>
        <v>1880920.96</v>
      </c>
      <c r="D47" s="22">
        <f t="shared" si="11"/>
        <v>2237168.4800000004</v>
      </c>
      <c r="E47" s="22">
        <f t="shared" si="11"/>
        <v>1311984.6</v>
      </c>
      <c r="F47" s="22">
        <f t="shared" si="11"/>
        <v>1703244.9100000001</v>
      </c>
      <c r="G47" s="22">
        <f t="shared" si="11"/>
        <v>2390822.6999999997</v>
      </c>
      <c r="H47" s="22">
        <f t="shared" si="11"/>
        <v>1243109.98</v>
      </c>
      <c r="I47" s="22">
        <f>+I48+I56</f>
        <v>493402.63999999996</v>
      </c>
      <c r="J47" s="22">
        <f>+J48+J56</f>
        <v>727774.76</v>
      </c>
      <c r="K47" s="22">
        <f>SUM(B47:J47)</f>
        <v>13235960.700000001</v>
      </c>
    </row>
    <row r="48" spans="1:11" ht="17.25" customHeight="1">
      <c r="A48" s="16" t="s">
        <v>46</v>
      </c>
      <c r="B48" s="23">
        <f>SUM(B49:B55)</f>
        <v>1230031.77</v>
      </c>
      <c r="C48" s="23">
        <f aca="true" t="shared" si="12" ref="C48:H48">SUM(C49:C55)</f>
        <v>1858750.4</v>
      </c>
      <c r="D48" s="23">
        <f t="shared" si="12"/>
        <v>2211733.5900000003</v>
      </c>
      <c r="E48" s="23">
        <f t="shared" si="12"/>
        <v>1290943.56</v>
      </c>
      <c r="F48" s="23">
        <f t="shared" si="12"/>
        <v>1681608.4100000001</v>
      </c>
      <c r="G48" s="23">
        <f t="shared" si="12"/>
        <v>2362909.0799999996</v>
      </c>
      <c r="H48" s="23">
        <f t="shared" si="12"/>
        <v>1224837.41</v>
      </c>
      <c r="I48" s="23">
        <f>SUM(I49:I55)</f>
        <v>493402.63999999996</v>
      </c>
      <c r="J48" s="23">
        <f>SUM(J49:J55)</f>
        <v>714574.18</v>
      </c>
      <c r="K48" s="23">
        <f aca="true" t="shared" si="13" ref="K48:K56">SUM(B48:J48)</f>
        <v>13068791.040000001</v>
      </c>
    </row>
    <row r="49" spans="1:11" ht="17.25" customHeight="1">
      <c r="A49" s="35" t="s">
        <v>47</v>
      </c>
      <c r="B49" s="23">
        <f aca="true" t="shared" si="14" ref="B49:H49">ROUND(B30*B7,2)</f>
        <v>1229430.16</v>
      </c>
      <c r="C49" s="23">
        <f t="shared" si="14"/>
        <v>1853955.79</v>
      </c>
      <c r="D49" s="23">
        <f t="shared" si="14"/>
        <v>2211124.41</v>
      </c>
      <c r="E49" s="23">
        <f t="shared" si="14"/>
        <v>1290880.83</v>
      </c>
      <c r="F49" s="23">
        <f t="shared" si="14"/>
        <v>1680692.34</v>
      </c>
      <c r="G49" s="23">
        <f t="shared" si="14"/>
        <v>2361628.9</v>
      </c>
      <c r="H49" s="23">
        <f t="shared" si="14"/>
        <v>1210634.09</v>
      </c>
      <c r="I49" s="23">
        <f>ROUND(I30*I7,2)</f>
        <v>493092.07</v>
      </c>
      <c r="J49" s="23">
        <f>ROUND(J30*J7,2)</f>
        <v>714421.17</v>
      </c>
      <c r="K49" s="23">
        <f t="shared" si="13"/>
        <v>13045859.76</v>
      </c>
    </row>
    <row r="50" spans="1:11" ht="17.25" customHeight="1">
      <c r="A50" s="35" t="s">
        <v>48</v>
      </c>
      <c r="B50" s="19">
        <v>0</v>
      </c>
      <c r="C50" s="23">
        <f>ROUND(C31*C7,2)</f>
        <v>4120.95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4120.95</v>
      </c>
    </row>
    <row r="51" spans="1:11" ht="17.25" customHeight="1">
      <c r="A51" s="69" t="s">
        <v>123</v>
      </c>
      <c r="B51" s="70">
        <f>ROUND(B32*B7,2)</f>
        <v>-947.75</v>
      </c>
      <c r="C51" s="70">
        <f>ROUND(C32*C7,2)</f>
        <v>-1034.06</v>
      </c>
      <c r="D51" s="70">
        <f aca="true" t="shared" si="15" ref="D51:J51">ROUND(D32*D7,2)</f>
        <v>-1030.06</v>
      </c>
      <c r="E51" s="70">
        <f t="shared" si="15"/>
        <v>-117.03</v>
      </c>
      <c r="F51" s="70">
        <f t="shared" si="15"/>
        <v>-1339.49</v>
      </c>
      <c r="G51" s="70">
        <f t="shared" si="15"/>
        <v>-2195.18</v>
      </c>
      <c r="H51" s="70">
        <f t="shared" si="15"/>
        <v>-1245.07</v>
      </c>
      <c r="I51" s="70">
        <f t="shared" si="15"/>
        <v>-755.15</v>
      </c>
      <c r="J51" s="70">
        <f t="shared" si="15"/>
        <v>-48.15</v>
      </c>
      <c r="K51" s="70">
        <f>SUM(B51:J51)</f>
        <v>-8711.939999999999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13428.23</v>
      </c>
      <c r="I53" s="32">
        <f>+I35</f>
        <v>0</v>
      </c>
      <c r="J53" s="32">
        <f>+J35</f>
        <v>0</v>
      </c>
      <c r="K53" s="23">
        <f t="shared" si="13"/>
        <v>13428.23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1549.36</v>
      </c>
      <c r="C55" s="37">
        <v>1707.72</v>
      </c>
      <c r="D55" s="37">
        <v>1639.24</v>
      </c>
      <c r="E55" s="19">
        <v>179.76</v>
      </c>
      <c r="F55" s="37">
        <v>2255.56</v>
      </c>
      <c r="G55" s="37">
        <v>3475.36</v>
      </c>
      <c r="H55" s="37">
        <v>2020.16</v>
      </c>
      <c r="I55" s="37">
        <v>1065.72</v>
      </c>
      <c r="J55" s="19">
        <v>201.16</v>
      </c>
      <c r="K55" s="23">
        <f t="shared" si="13"/>
        <v>14094.039999999999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-242594.75</v>
      </c>
      <c r="C60" s="36">
        <f t="shared" si="16"/>
        <v>-262019.02000000002</v>
      </c>
      <c r="D60" s="36">
        <f t="shared" si="16"/>
        <v>-249599.26</v>
      </c>
      <c r="E60" s="36">
        <f t="shared" si="16"/>
        <v>-277716.41</v>
      </c>
      <c r="F60" s="36">
        <f t="shared" si="16"/>
        <v>-258763.61</v>
      </c>
      <c r="G60" s="36">
        <f t="shared" si="16"/>
        <v>-305680.20999999996</v>
      </c>
      <c r="H60" s="36">
        <f t="shared" si="16"/>
        <v>-201900.52</v>
      </c>
      <c r="I60" s="36">
        <f t="shared" si="16"/>
        <v>-79906.26000000001</v>
      </c>
      <c r="J60" s="36">
        <f t="shared" si="16"/>
        <v>-93240.7</v>
      </c>
      <c r="K60" s="36">
        <f>SUM(B60:J60)</f>
        <v>-1971420.7399999998</v>
      </c>
    </row>
    <row r="61" spans="1:11" ht="18.75" customHeight="1">
      <c r="A61" s="16" t="s">
        <v>78</v>
      </c>
      <c r="B61" s="36">
        <f aca="true" t="shared" si="17" ref="B61:J61">B62+B63+B64+B65+B66+B67</f>
        <v>-229571</v>
      </c>
      <c r="C61" s="36">
        <f t="shared" si="17"/>
        <v>-242949.6</v>
      </c>
      <c r="D61" s="36">
        <f t="shared" si="17"/>
        <v>-230640.64</v>
      </c>
      <c r="E61" s="36">
        <f t="shared" si="17"/>
        <v>-241678.03999999998</v>
      </c>
      <c r="F61" s="36">
        <f t="shared" si="17"/>
        <v>-241159.28999999998</v>
      </c>
      <c r="G61" s="36">
        <f t="shared" si="17"/>
        <v>-279415.98</v>
      </c>
      <c r="H61" s="36">
        <f t="shared" si="17"/>
        <v>-189049</v>
      </c>
      <c r="I61" s="36">
        <f t="shared" si="17"/>
        <v>-37187.5</v>
      </c>
      <c r="J61" s="36">
        <f t="shared" si="17"/>
        <v>-70899.5</v>
      </c>
      <c r="K61" s="36">
        <f aca="true" t="shared" si="18" ref="K61:K94">SUM(B61:J61)</f>
        <v>-1762550.55</v>
      </c>
    </row>
    <row r="62" spans="1:11" ht="18.75" customHeight="1">
      <c r="A62" s="12" t="s">
        <v>79</v>
      </c>
      <c r="B62" s="36">
        <f>-ROUND(B9*$D$3,2)</f>
        <v>-166225.5</v>
      </c>
      <c r="C62" s="36">
        <f aca="true" t="shared" si="19" ref="C62:J62">-ROUND(C9*$D$3,2)</f>
        <v>-233625</v>
      </c>
      <c r="D62" s="36">
        <f t="shared" si="19"/>
        <v>-208015.5</v>
      </c>
      <c r="E62" s="36">
        <f t="shared" si="19"/>
        <v>-150160.5</v>
      </c>
      <c r="F62" s="36">
        <f t="shared" si="19"/>
        <v>-170128</v>
      </c>
      <c r="G62" s="36">
        <f t="shared" si="19"/>
        <v>-215344.5</v>
      </c>
      <c r="H62" s="36">
        <f t="shared" si="19"/>
        <v>-189049</v>
      </c>
      <c r="I62" s="36">
        <f t="shared" si="19"/>
        <v>-37187.5</v>
      </c>
      <c r="J62" s="36">
        <f t="shared" si="19"/>
        <v>-70899.5</v>
      </c>
      <c r="K62" s="36">
        <f t="shared" si="18"/>
        <v>-1440635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-588</v>
      </c>
      <c r="C64" s="36">
        <v>-273</v>
      </c>
      <c r="D64" s="36">
        <v>-252</v>
      </c>
      <c r="E64" s="36">
        <v>-878.5</v>
      </c>
      <c r="F64" s="36">
        <v>-469</v>
      </c>
      <c r="G64" s="36">
        <v>-427</v>
      </c>
      <c r="H64" s="19">
        <v>0</v>
      </c>
      <c r="I64" s="19">
        <v>0</v>
      </c>
      <c r="J64" s="19">
        <v>0</v>
      </c>
      <c r="K64" s="36">
        <f t="shared" si="18"/>
        <v>-2887.5</v>
      </c>
    </row>
    <row r="65" spans="1:11" ht="18.75" customHeight="1">
      <c r="A65" s="12" t="s">
        <v>124</v>
      </c>
      <c r="B65" s="36">
        <v>-161</v>
      </c>
      <c r="C65" s="36">
        <v>-661.5</v>
      </c>
      <c r="D65" s="36">
        <v>-343</v>
      </c>
      <c r="E65" s="36">
        <v>-150.5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6">
        <f t="shared" si="18"/>
        <v>-1316</v>
      </c>
    </row>
    <row r="66" spans="1:11" ht="18.75" customHeight="1">
      <c r="A66" s="12" t="s">
        <v>56</v>
      </c>
      <c r="B66" s="48">
        <v>-62596.5</v>
      </c>
      <c r="C66" s="48">
        <v>-8390.1</v>
      </c>
      <c r="D66" s="48">
        <v>-21850.14</v>
      </c>
      <c r="E66" s="48">
        <v>-90443.54</v>
      </c>
      <c r="F66" s="48">
        <v>-70562.29</v>
      </c>
      <c r="G66" s="48">
        <v>-63644.48</v>
      </c>
      <c r="H66" s="19">
        <v>0</v>
      </c>
      <c r="I66" s="19">
        <v>0</v>
      </c>
      <c r="J66" s="19">
        <v>0</v>
      </c>
      <c r="K66" s="36">
        <f t="shared" si="18"/>
        <v>-317487.05</v>
      </c>
    </row>
    <row r="67" spans="1:11" ht="18.75" customHeight="1">
      <c r="A67" s="12" t="s">
        <v>57</v>
      </c>
      <c r="B67" s="19">
        <v>0</v>
      </c>
      <c r="C67" s="19">
        <v>0</v>
      </c>
      <c r="D67" s="48">
        <v>-180</v>
      </c>
      <c r="E67" s="48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-225</v>
      </c>
    </row>
    <row r="68" spans="1:11" ht="18.75" customHeight="1">
      <c r="A68" s="12" t="s">
        <v>83</v>
      </c>
      <c r="B68" s="36">
        <f aca="true" t="shared" si="20" ref="B68:J68">SUM(B69:B92)</f>
        <v>-13023.75</v>
      </c>
      <c r="C68" s="36">
        <f t="shared" si="20"/>
        <v>-19069.420000000002</v>
      </c>
      <c r="D68" s="36">
        <f t="shared" si="20"/>
        <v>-18958.62</v>
      </c>
      <c r="E68" s="36">
        <f t="shared" si="20"/>
        <v>-36038.37</v>
      </c>
      <c r="F68" s="36">
        <f t="shared" si="20"/>
        <v>-17604.32</v>
      </c>
      <c r="G68" s="36">
        <f t="shared" si="20"/>
        <v>-26264.23</v>
      </c>
      <c r="H68" s="36">
        <f t="shared" si="20"/>
        <v>-12851.52</v>
      </c>
      <c r="I68" s="36">
        <f t="shared" si="20"/>
        <v>-42718.76</v>
      </c>
      <c r="J68" s="36">
        <f t="shared" si="20"/>
        <v>-22341.2</v>
      </c>
      <c r="K68" s="36">
        <f t="shared" si="18"/>
        <v>-208870.19000000003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36">
        <v>-12615.36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8"/>
        <v>-12615.36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-10889.47</v>
      </c>
      <c r="F92" s="19">
        <v>0</v>
      </c>
      <c r="G92" s="19">
        <v>0</v>
      </c>
      <c r="H92" s="19">
        <v>0</v>
      </c>
      <c r="I92" s="49">
        <v>-6216.87</v>
      </c>
      <c r="J92" s="49">
        <v>-13027.17</v>
      </c>
      <c r="K92" s="49">
        <f t="shared" si="18"/>
        <v>-30133.510000000002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1004936.92</v>
      </c>
      <c r="C97" s="24">
        <f t="shared" si="21"/>
        <v>1618901.94</v>
      </c>
      <c r="D97" s="24">
        <f t="shared" si="21"/>
        <v>1987569.22</v>
      </c>
      <c r="E97" s="24">
        <f t="shared" si="21"/>
        <v>1034268.1900000001</v>
      </c>
      <c r="F97" s="24">
        <f t="shared" si="21"/>
        <v>1444481.3</v>
      </c>
      <c r="G97" s="24">
        <f t="shared" si="21"/>
        <v>2085142.4899999998</v>
      </c>
      <c r="H97" s="24">
        <f t="shared" si="21"/>
        <v>1041209.4599999998</v>
      </c>
      <c r="I97" s="24">
        <f>+I98+I99</f>
        <v>413496.37999999995</v>
      </c>
      <c r="J97" s="24">
        <f>+J98+J99</f>
        <v>634534.06</v>
      </c>
      <c r="K97" s="49">
        <f>SUM(B97:J97)</f>
        <v>11264539.96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987437.02</v>
      </c>
      <c r="C98" s="24">
        <f t="shared" si="22"/>
        <v>1596731.38</v>
      </c>
      <c r="D98" s="24">
        <f t="shared" si="22"/>
        <v>1962134.33</v>
      </c>
      <c r="E98" s="24">
        <f t="shared" si="22"/>
        <v>1013227.15</v>
      </c>
      <c r="F98" s="24">
        <f t="shared" si="22"/>
        <v>1422844.8</v>
      </c>
      <c r="G98" s="24">
        <f t="shared" si="22"/>
        <v>2057228.8699999996</v>
      </c>
      <c r="H98" s="24">
        <f t="shared" si="22"/>
        <v>1022936.8899999999</v>
      </c>
      <c r="I98" s="24">
        <f t="shared" si="22"/>
        <v>413496.37999999995</v>
      </c>
      <c r="J98" s="24">
        <f t="shared" si="22"/>
        <v>621333.4800000001</v>
      </c>
      <c r="K98" s="49">
        <f>SUM(B98:J98)</f>
        <v>11097370.300000003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11264539.97</v>
      </c>
      <c r="L105" s="55"/>
    </row>
    <row r="106" spans="1:11" ht="18.75" customHeight="1">
      <c r="A106" s="26" t="s">
        <v>74</v>
      </c>
      <c r="B106" s="27">
        <v>138764.03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138764.03</v>
      </c>
    </row>
    <row r="107" spans="1:11" ht="18.75" customHeight="1">
      <c r="A107" s="26" t="s">
        <v>75</v>
      </c>
      <c r="B107" s="27">
        <v>866172.89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866172.89</v>
      </c>
    </row>
    <row r="108" spans="1:11" ht="18.75" customHeight="1">
      <c r="A108" s="26" t="s">
        <v>76</v>
      </c>
      <c r="B108" s="41">
        <v>0</v>
      </c>
      <c r="C108" s="27">
        <f>+C97</f>
        <v>1618901.94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1618901.94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1987569.22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1987569.22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1034268.1900000001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1034268.1900000001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286800.52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286800.52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519818.35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519818.35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637862.43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637862.43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621069.7</v>
      </c>
      <c r="H115" s="41">
        <v>0</v>
      </c>
      <c r="I115" s="41">
        <v>0</v>
      </c>
      <c r="J115" s="41">
        <v>0</v>
      </c>
      <c r="K115" s="42">
        <f t="shared" si="24"/>
        <v>621069.7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49753.52</v>
      </c>
      <c r="H116" s="41">
        <v>0</v>
      </c>
      <c r="I116" s="41">
        <v>0</v>
      </c>
      <c r="J116" s="41">
        <v>0</v>
      </c>
      <c r="K116" s="42">
        <f t="shared" si="24"/>
        <v>49753.52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332270.81</v>
      </c>
      <c r="H117" s="41">
        <v>0</v>
      </c>
      <c r="I117" s="41">
        <v>0</v>
      </c>
      <c r="J117" s="41">
        <v>0</v>
      </c>
      <c r="K117" s="42">
        <f t="shared" si="24"/>
        <v>332270.81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314901.11</v>
      </c>
      <c r="H118" s="41">
        <v>0</v>
      </c>
      <c r="I118" s="41">
        <v>0</v>
      </c>
      <c r="J118" s="41">
        <v>0</v>
      </c>
      <c r="K118" s="42">
        <f t="shared" si="24"/>
        <v>314901.11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767147.37</v>
      </c>
      <c r="H119" s="41">
        <v>0</v>
      </c>
      <c r="I119" s="41">
        <v>0</v>
      </c>
      <c r="J119" s="41">
        <v>0</v>
      </c>
      <c r="K119" s="42">
        <f t="shared" si="24"/>
        <v>767147.37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376759.05</v>
      </c>
      <c r="I120" s="41">
        <v>0</v>
      </c>
      <c r="J120" s="41">
        <v>0</v>
      </c>
      <c r="K120" s="42">
        <f t="shared" si="24"/>
        <v>376759.05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664450.4</v>
      </c>
      <c r="I121" s="41">
        <v>0</v>
      </c>
      <c r="J121" s="41">
        <v>0</v>
      </c>
      <c r="K121" s="42">
        <f t="shared" si="24"/>
        <v>664450.4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413496.38</v>
      </c>
      <c r="J122" s="41">
        <v>0</v>
      </c>
      <c r="K122" s="42">
        <f t="shared" si="24"/>
        <v>413496.38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634534.06</v>
      </c>
      <c r="K123" s="45">
        <f t="shared" si="24"/>
        <v>634534.06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2015-01-30T19:27:40Z</dcterms:modified>
  <cp:category/>
  <cp:version/>
  <cp:contentType/>
  <cp:contentStatus/>
</cp:coreProperties>
</file>