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<sst xmlns="http://schemas.openxmlformats.org/spreadsheetml/2006/main" count="128" uniqueCount="128">
  <si>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</si>
  <si>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</si>
  <si>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</si>
  <si>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</si>
  <si>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</si>
  <si>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</si>
  <si>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</si>
  <si>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</si>
  <si>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</si>
  <si>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</si>
  <si>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</si>
  <si>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</si>
  <si>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</si>
  <si>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</si>
  <si>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</si>
  <si>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</si>
  <si>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</si>
  <si>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</si>
  <si>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</si>
  <si>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</si>
  <si>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</si>
  <si>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</si>
  <si>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</si>
  <si>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</si>
  <si>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</si>
  <si>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</si>
  <si>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</si>
  <si>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</si>
  <si>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</si>
  <si>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</si>
  <si>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</si>
  <si>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</si>
  <si>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</si>
  <si>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</si>
  <si>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</si>
  <si>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</si>
  <si>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</si>
  <si>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</si>
  <si>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</si>
  <si>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</si>
  <si>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</si>
  <si>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</si>
  <si>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</si>
  <si>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</si>
  <si>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</si>
  <si>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</si>
  <si>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</si>
  <si>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</si>
  <si>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</si>
  <si>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</si>
  <si>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</si>
  <si>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</si>
  <si>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</si>
  <si>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</si>
  <si>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</si>
  <si>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</si>
  <si>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</si>
  <si>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</si>
  <si>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</si>
  <si>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</si>
  <si>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</si>
  <si>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</si>
  <si>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</si>
  <si>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</si>
  <si>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</si>
  <si>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</si>
  <si>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</si>
  <si>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</si>
  <si>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</si>
  <si>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</si>
  <si>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</si>
  <si>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</si>
  <si>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</si>
  <si>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</si>
  <si>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</si>
  <si>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</si>
  <si>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</si>
  <si>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</si>
  <si>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</si>
  <si>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</si>
  <si>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</si>
  <si>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</si>
  <si>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</si>
  <si>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</si>
  <si>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</si>
  <si>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</si>
  <si>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</si>
  <si>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</si>
  <si>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</si>
  <si>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</si>
  <si>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</si>
  <si>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</si>
  <si>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</si>
  <si>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</si>
  <si>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</si>
  <si>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</si>
  <si>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</si>
  <si>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</si>
  <si>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</si>
  <si>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</si>
  <si>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</si>
  <si>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</si>
  <si>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</si>
  <si>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</si>
  <si>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</si>
  <si>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</si>
  <si>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</si>
  <si>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</si>
  <si>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</si>
  <si>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</si>
  <si>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</si>
  <si>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</si>
  <si>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</si>
  <si>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</si>
  <si>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</si>
  <si>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</si>
  <si>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</si>
  <si>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</si>
  <si>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</si>
  <si>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</si>
  <si>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</si>
  <si>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</si>
  <si>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</si>
  <si>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</si>
  <si>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23/01/15 - VENCIMENTO 30/01/15</t>
  </si>
  <si>
    <t>6.3. Revisão de Remuneração pelo Transporte Coletivo  (1)</t>
  </si>
  <si>
    <t>Nota:</t>
  </si>
  <si>
    <t>(1) - Pagamento de combustível não fóssil de dezembro/14 e janeiro /15.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</si>
</sst>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12">
      <selection activeCell="A126" sqref="A126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0" t="s">
        <v>82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1">
      <c r="A2" s="71" t="s">
        <v>124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2" t="s">
        <v>15</v>
      </c>
      <c r="B4" s="74" t="s">
        <v>109</v>
      </c>
      <c r="C4" s="75"/>
      <c r="D4" s="75"/>
      <c r="E4" s="75"/>
      <c r="F4" s="75"/>
      <c r="G4" s="75"/>
      <c r="H4" s="75"/>
      <c r="I4" s="75"/>
      <c r="J4" s="76"/>
      <c r="K4" s="73" t="s">
        <v>16</v>
      </c>
    </row>
    <row r="5" spans="1:11" ht="38.25">
      <c r="A5" s="7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7" t="s">
        <v>108</v>
      </c>
      <c r="J5" s="77" t="s">
        <v>107</v>
      </c>
      <c r="K5" s="72"/>
    </row>
    <row r="6" spans="1:11" ht="18.75" customHeight="1">
      <c r="A6" s="7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8"/>
      <c r="J6" s="78"/>
      <c r="K6" s="72"/>
    </row>
    <row r="7" spans="1:12" ht="17.25" customHeight="1">
      <c r="A7" s="8" t="s">
        <v>30</v>
      </c>
      <c r="B7" s="9">
        <f aca="true" t="shared" si="0" ref="B7:K7">+B8+B20+B24+B27</f>
        <v>500537</v>
      </c>
      <c r="C7" s="9">
        <f t="shared" si="0"/>
        <v>679381</v>
      </c>
      <c r="D7" s="9">
        <f t="shared" si="0"/>
        <v>717442</v>
      </c>
      <c r="E7" s="9">
        <f t="shared" si="0"/>
        <v>490361</v>
      </c>
      <c r="F7" s="9">
        <f t="shared" si="0"/>
        <v>663346</v>
      </c>
      <c r="G7" s="9">
        <f t="shared" si="0"/>
        <v>1095882</v>
      </c>
      <c r="H7" s="9">
        <f t="shared" si="0"/>
        <v>482557</v>
      </c>
      <c r="I7" s="9">
        <f t="shared" si="0"/>
        <v>107701</v>
      </c>
      <c r="J7" s="9">
        <f t="shared" si="0"/>
        <v>271818</v>
      </c>
      <c r="K7" s="9">
        <f t="shared" si="0"/>
        <v>5009025</v>
      </c>
      <c r="L7" s="53"/>
    </row>
    <row r="8" spans="1:11" ht="17.25" customHeight="1">
      <c r="A8" s="10" t="s">
        <v>115</v>
      </c>
      <c r="B8" s="11">
        <f>B9+B12+B16</f>
        <v>293671</v>
      </c>
      <c r="C8" s="11">
        <f aca="true" t="shared" si="1" ref="C8:J8">C9+C12+C16</f>
        <v>404530</v>
      </c>
      <c r="D8" s="11">
        <f t="shared" si="1"/>
        <v>400266</v>
      </c>
      <c r="E8" s="11">
        <f t="shared" si="1"/>
        <v>287269</v>
      </c>
      <c r="F8" s="11">
        <f t="shared" si="1"/>
        <v>362214</v>
      </c>
      <c r="G8" s="11">
        <f t="shared" si="1"/>
        <v>588736</v>
      </c>
      <c r="H8" s="11">
        <f t="shared" si="1"/>
        <v>295441</v>
      </c>
      <c r="I8" s="11">
        <f t="shared" si="1"/>
        <v>55812</v>
      </c>
      <c r="J8" s="11">
        <f t="shared" si="1"/>
        <v>150955</v>
      </c>
      <c r="K8" s="11">
        <f>SUM(B8:J8)</f>
        <v>2838894</v>
      </c>
    </row>
    <row r="9" spans="1:11" ht="17.25" customHeight="1">
      <c r="A9" s="15" t="s">
        <v>17</v>
      </c>
      <c r="B9" s="13">
        <f>+B10+B11</f>
        <v>44736</v>
      </c>
      <c r="C9" s="13">
        <f aca="true" t="shared" si="2" ref="C9:J9">+C10+C11</f>
        <v>65299</v>
      </c>
      <c r="D9" s="13">
        <f t="shared" si="2"/>
        <v>57271</v>
      </c>
      <c r="E9" s="13">
        <f t="shared" si="2"/>
        <v>41659</v>
      </c>
      <c r="F9" s="13">
        <f t="shared" si="2"/>
        <v>46534</v>
      </c>
      <c r="G9" s="13">
        <f t="shared" si="2"/>
        <v>59434</v>
      </c>
      <c r="H9" s="13">
        <f t="shared" si="2"/>
        <v>53510</v>
      </c>
      <c r="I9" s="13">
        <f t="shared" si="2"/>
        <v>9871</v>
      </c>
      <c r="J9" s="13">
        <f t="shared" si="2"/>
        <v>19534</v>
      </c>
      <c r="K9" s="11">
        <f>SUM(B9:J9)</f>
        <v>397848</v>
      </c>
    </row>
    <row r="10" spans="1:11" ht="17.25" customHeight="1">
      <c r="A10" s="30" t="s">
        <v>18</v>
      </c>
      <c r="B10" s="13">
        <v>44736</v>
      </c>
      <c r="C10" s="13">
        <v>65299</v>
      </c>
      <c r="D10" s="13">
        <v>57271</v>
      </c>
      <c r="E10" s="13">
        <v>41659</v>
      </c>
      <c r="F10" s="13">
        <v>46534</v>
      </c>
      <c r="G10" s="13">
        <v>59434</v>
      </c>
      <c r="H10" s="13">
        <v>53510</v>
      </c>
      <c r="I10" s="13">
        <v>9871</v>
      </c>
      <c r="J10" s="13">
        <v>19534</v>
      </c>
      <c r="K10" s="11">
        <f>SUM(B10:J10)</f>
        <v>397848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242787</v>
      </c>
      <c r="C12" s="17">
        <f t="shared" si="3"/>
        <v>330278</v>
      </c>
      <c r="D12" s="17">
        <f t="shared" si="3"/>
        <v>335508</v>
      </c>
      <c r="E12" s="17">
        <f t="shared" si="3"/>
        <v>239644</v>
      </c>
      <c r="F12" s="17">
        <f t="shared" si="3"/>
        <v>307834</v>
      </c>
      <c r="G12" s="17">
        <f t="shared" si="3"/>
        <v>516145</v>
      </c>
      <c r="H12" s="17">
        <f t="shared" si="3"/>
        <v>235414</v>
      </c>
      <c r="I12" s="17">
        <f t="shared" si="3"/>
        <v>44470</v>
      </c>
      <c r="J12" s="17">
        <f t="shared" si="3"/>
        <v>128604</v>
      </c>
      <c r="K12" s="11">
        <f aca="true" t="shared" si="4" ref="K12:K27">SUM(B12:J12)</f>
        <v>2380684</v>
      </c>
    </row>
    <row r="13" spans="1:13" ht="17.25" customHeight="1">
      <c r="A13" s="14" t="s">
        <v>20</v>
      </c>
      <c r="B13" s="13">
        <v>126925</v>
      </c>
      <c r="C13" s="13">
        <v>183922</v>
      </c>
      <c r="D13" s="13">
        <v>191239</v>
      </c>
      <c r="E13" s="13">
        <v>132570</v>
      </c>
      <c r="F13" s="13">
        <v>171026</v>
      </c>
      <c r="G13" s="13">
        <v>272029</v>
      </c>
      <c r="H13" s="13">
        <v>122625</v>
      </c>
      <c r="I13" s="13">
        <v>27047</v>
      </c>
      <c r="J13" s="13">
        <v>72879</v>
      </c>
      <c r="K13" s="11">
        <f t="shared" si="4"/>
        <v>1300262</v>
      </c>
      <c r="L13" s="53"/>
      <c r="M13" s="54"/>
    </row>
    <row r="14" spans="1:12" ht="17.25" customHeight="1">
      <c r="A14" s="14" t="s">
        <v>21</v>
      </c>
      <c r="B14" s="13">
        <v>111514</v>
      </c>
      <c r="C14" s="13">
        <v>140086</v>
      </c>
      <c r="D14" s="13">
        <v>138530</v>
      </c>
      <c r="E14" s="13">
        <v>102769</v>
      </c>
      <c r="F14" s="13">
        <v>131634</v>
      </c>
      <c r="G14" s="13">
        <v>236927</v>
      </c>
      <c r="H14" s="13">
        <v>108147</v>
      </c>
      <c r="I14" s="13">
        <v>16467</v>
      </c>
      <c r="J14" s="13">
        <v>53647</v>
      </c>
      <c r="K14" s="11">
        <f t="shared" si="4"/>
        <v>1039721</v>
      </c>
      <c r="L14" s="53"/>
    </row>
    <row r="15" spans="1:11" ht="17.25" customHeight="1">
      <c r="A15" s="14" t="s">
        <v>22</v>
      </c>
      <c r="B15" s="13">
        <v>4348</v>
      </c>
      <c r="C15" s="13">
        <v>6270</v>
      </c>
      <c r="D15" s="13">
        <v>5739</v>
      </c>
      <c r="E15" s="13">
        <v>4305</v>
      </c>
      <c r="F15" s="13">
        <v>5174</v>
      </c>
      <c r="G15" s="13">
        <v>7189</v>
      </c>
      <c r="H15" s="13">
        <v>4642</v>
      </c>
      <c r="I15" s="13">
        <v>956</v>
      </c>
      <c r="J15" s="13">
        <v>2078</v>
      </c>
      <c r="K15" s="11">
        <f t="shared" si="4"/>
        <v>40701</v>
      </c>
    </row>
    <row r="16" spans="1:11" ht="17.25" customHeight="1">
      <c r="A16" s="15" t="s">
        <v>111</v>
      </c>
      <c r="B16" s="13">
        <f>B17+B18+B19</f>
        <v>6148</v>
      </c>
      <c r="C16" s="13">
        <f aca="true" t="shared" si="5" ref="C16:J16">C17+C18+C19</f>
        <v>8953</v>
      </c>
      <c r="D16" s="13">
        <f t="shared" si="5"/>
        <v>7487</v>
      </c>
      <c r="E16" s="13">
        <f t="shared" si="5"/>
        <v>5966</v>
      </c>
      <c r="F16" s="13">
        <f t="shared" si="5"/>
        <v>7846</v>
      </c>
      <c r="G16" s="13">
        <f t="shared" si="5"/>
        <v>13157</v>
      </c>
      <c r="H16" s="13">
        <f t="shared" si="5"/>
        <v>6517</v>
      </c>
      <c r="I16" s="13">
        <f t="shared" si="5"/>
        <v>1471</v>
      </c>
      <c r="J16" s="13">
        <f t="shared" si="5"/>
        <v>2817</v>
      </c>
      <c r="K16" s="11">
        <f t="shared" si="4"/>
        <v>60362</v>
      </c>
    </row>
    <row r="17" spans="1:11" ht="17.25" customHeight="1">
      <c r="A17" s="14" t="s">
        <v>112</v>
      </c>
      <c r="B17" s="13">
        <v>5693</v>
      </c>
      <c r="C17" s="13">
        <v>8325</v>
      </c>
      <c r="D17" s="13">
        <v>7042</v>
      </c>
      <c r="E17" s="13">
        <v>5465</v>
      </c>
      <c r="F17" s="13">
        <v>7264</v>
      </c>
      <c r="G17" s="13">
        <v>12101</v>
      </c>
      <c r="H17" s="13">
        <v>6094</v>
      </c>
      <c r="I17" s="13">
        <v>1383</v>
      </c>
      <c r="J17" s="13">
        <v>2628</v>
      </c>
      <c r="K17" s="11">
        <f t="shared" si="4"/>
        <v>55995</v>
      </c>
    </row>
    <row r="18" spans="1:11" ht="17.25" customHeight="1">
      <c r="A18" s="14" t="s">
        <v>113</v>
      </c>
      <c r="B18" s="13">
        <v>424</v>
      </c>
      <c r="C18" s="13">
        <v>613</v>
      </c>
      <c r="D18" s="13">
        <v>423</v>
      </c>
      <c r="E18" s="13">
        <v>499</v>
      </c>
      <c r="F18" s="13">
        <v>562</v>
      </c>
      <c r="G18" s="13">
        <v>1019</v>
      </c>
      <c r="H18" s="13">
        <v>401</v>
      </c>
      <c r="I18" s="13">
        <v>85</v>
      </c>
      <c r="J18" s="13">
        <v>180</v>
      </c>
      <c r="K18" s="11">
        <f t="shared" si="4"/>
        <v>4206</v>
      </c>
    </row>
    <row r="19" spans="1:11" ht="17.25" customHeight="1">
      <c r="A19" s="14" t="s">
        <v>114</v>
      </c>
      <c r="B19" s="13">
        <v>31</v>
      </c>
      <c r="C19" s="13">
        <v>15</v>
      </c>
      <c r="D19" s="13">
        <v>22</v>
      </c>
      <c r="E19" s="13">
        <v>2</v>
      </c>
      <c r="F19" s="13">
        <v>20</v>
      </c>
      <c r="G19" s="13">
        <v>37</v>
      </c>
      <c r="H19" s="13">
        <v>22</v>
      </c>
      <c r="I19" s="13">
        <v>3</v>
      </c>
      <c r="J19" s="13">
        <v>9</v>
      </c>
      <c r="K19" s="11">
        <f t="shared" si="4"/>
        <v>161</v>
      </c>
    </row>
    <row r="20" spans="1:11" ht="17.25" customHeight="1">
      <c r="A20" s="16" t="s">
        <v>23</v>
      </c>
      <c r="B20" s="11">
        <f>+B21+B22+B23</f>
        <v>163606</v>
      </c>
      <c r="C20" s="11">
        <f aca="true" t="shared" si="6" ref="C20:J20">+C21+C22+C23</f>
        <v>204050</v>
      </c>
      <c r="D20" s="11">
        <f t="shared" si="6"/>
        <v>233394</v>
      </c>
      <c r="E20" s="11">
        <f t="shared" si="6"/>
        <v>151948</v>
      </c>
      <c r="F20" s="11">
        <f t="shared" si="6"/>
        <v>240123</v>
      </c>
      <c r="G20" s="11">
        <f t="shared" si="6"/>
        <v>433836</v>
      </c>
      <c r="H20" s="11">
        <f t="shared" si="6"/>
        <v>146027</v>
      </c>
      <c r="I20" s="11">
        <f t="shared" si="6"/>
        <v>36307</v>
      </c>
      <c r="J20" s="11">
        <f t="shared" si="6"/>
        <v>84889</v>
      </c>
      <c r="K20" s="11">
        <f t="shared" si="4"/>
        <v>1694180</v>
      </c>
    </row>
    <row r="21" spans="1:12" ht="17.25" customHeight="1">
      <c r="A21" s="12" t="s">
        <v>24</v>
      </c>
      <c r="B21" s="13">
        <v>96345</v>
      </c>
      <c r="C21" s="13">
        <v>130432</v>
      </c>
      <c r="D21" s="13">
        <v>150693</v>
      </c>
      <c r="E21" s="13">
        <v>95534</v>
      </c>
      <c r="F21" s="13">
        <v>149445</v>
      </c>
      <c r="G21" s="13">
        <v>250758</v>
      </c>
      <c r="H21" s="13">
        <v>90321</v>
      </c>
      <c r="I21" s="13">
        <v>24146</v>
      </c>
      <c r="J21" s="13">
        <v>53852</v>
      </c>
      <c r="K21" s="11">
        <f t="shared" si="4"/>
        <v>1041526</v>
      </c>
      <c r="L21" s="53"/>
    </row>
    <row r="22" spans="1:12" ht="17.25" customHeight="1">
      <c r="A22" s="12" t="s">
        <v>25</v>
      </c>
      <c r="B22" s="13">
        <v>64681</v>
      </c>
      <c r="C22" s="13">
        <v>70121</v>
      </c>
      <c r="D22" s="13">
        <v>79129</v>
      </c>
      <c r="E22" s="13">
        <v>54286</v>
      </c>
      <c r="F22" s="13">
        <v>87367</v>
      </c>
      <c r="G22" s="13">
        <v>177711</v>
      </c>
      <c r="H22" s="13">
        <v>53404</v>
      </c>
      <c r="I22" s="13">
        <v>11538</v>
      </c>
      <c r="J22" s="13">
        <v>29846</v>
      </c>
      <c r="K22" s="11">
        <f t="shared" si="4"/>
        <v>628083</v>
      </c>
      <c r="L22" s="53"/>
    </row>
    <row r="23" spans="1:11" ht="17.25" customHeight="1">
      <c r="A23" s="12" t="s">
        <v>26</v>
      </c>
      <c r="B23" s="13">
        <v>2580</v>
      </c>
      <c r="C23" s="13">
        <v>3497</v>
      </c>
      <c r="D23" s="13">
        <v>3572</v>
      </c>
      <c r="E23" s="13">
        <v>2128</v>
      </c>
      <c r="F23" s="13">
        <v>3311</v>
      </c>
      <c r="G23" s="13">
        <v>5367</v>
      </c>
      <c r="H23" s="13">
        <v>2302</v>
      </c>
      <c r="I23" s="13">
        <v>623</v>
      </c>
      <c r="J23" s="13">
        <v>1191</v>
      </c>
      <c r="K23" s="11">
        <f t="shared" si="4"/>
        <v>24571</v>
      </c>
    </row>
    <row r="24" spans="1:11" ht="17.25" customHeight="1">
      <c r="A24" s="16" t="s">
        <v>27</v>
      </c>
      <c r="B24" s="13">
        <v>43260</v>
      </c>
      <c r="C24" s="13">
        <v>70801</v>
      </c>
      <c r="D24" s="13">
        <v>83782</v>
      </c>
      <c r="E24" s="13">
        <v>51144</v>
      </c>
      <c r="F24" s="13">
        <v>61009</v>
      </c>
      <c r="G24" s="13">
        <v>73310</v>
      </c>
      <c r="H24" s="13">
        <v>35999</v>
      </c>
      <c r="I24" s="13">
        <v>15582</v>
      </c>
      <c r="J24" s="13">
        <v>35974</v>
      </c>
      <c r="K24" s="11">
        <f t="shared" si="4"/>
        <v>470861</v>
      </c>
    </row>
    <row r="25" spans="1:12" ht="17.25" customHeight="1">
      <c r="A25" s="12" t="s">
        <v>28</v>
      </c>
      <c r="B25" s="13">
        <v>27686</v>
      </c>
      <c r="C25" s="13">
        <v>45313</v>
      </c>
      <c r="D25" s="13">
        <v>53620</v>
      </c>
      <c r="E25" s="13">
        <v>32732</v>
      </c>
      <c r="F25" s="13">
        <v>39046</v>
      </c>
      <c r="G25" s="13">
        <v>46918</v>
      </c>
      <c r="H25" s="13">
        <v>23039</v>
      </c>
      <c r="I25" s="13">
        <v>9972</v>
      </c>
      <c r="J25" s="13">
        <v>23023</v>
      </c>
      <c r="K25" s="11">
        <f t="shared" si="4"/>
        <v>301349</v>
      </c>
      <c r="L25" s="53"/>
    </row>
    <row r="26" spans="1:12" ht="17.25" customHeight="1">
      <c r="A26" s="12" t="s">
        <v>29</v>
      </c>
      <c r="B26" s="13">
        <v>15574</v>
      </c>
      <c r="C26" s="13">
        <v>25488</v>
      </c>
      <c r="D26" s="13">
        <v>30162</v>
      </c>
      <c r="E26" s="13">
        <v>18412</v>
      </c>
      <c r="F26" s="13">
        <v>21963</v>
      </c>
      <c r="G26" s="13">
        <v>26392</v>
      </c>
      <c r="H26" s="13">
        <v>12960</v>
      </c>
      <c r="I26" s="13">
        <v>5610</v>
      </c>
      <c r="J26" s="13">
        <v>12951</v>
      </c>
      <c r="K26" s="11">
        <f t="shared" si="4"/>
        <v>169512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5090</v>
      </c>
      <c r="I27" s="11">
        <v>0</v>
      </c>
      <c r="J27" s="11">
        <v>0</v>
      </c>
      <c r="K27" s="11">
        <f t="shared" si="4"/>
        <v>5090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2.41197296</v>
      </c>
      <c r="C29" s="60">
        <f aca="true" t="shared" si="7" ref="C29:J29">SUM(C30:C33)</f>
        <v>2.7516467999999996</v>
      </c>
      <c r="D29" s="60">
        <f t="shared" si="7"/>
        <v>3.09824836</v>
      </c>
      <c r="E29" s="60">
        <f t="shared" si="7"/>
        <v>2.63576102</v>
      </c>
      <c r="F29" s="60">
        <f t="shared" si="7"/>
        <v>2.5570920900000003</v>
      </c>
      <c r="G29" s="60">
        <f t="shared" si="7"/>
        <v>2.19952512</v>
      </c>
      <c r="H29" s="60">
        <f t="shared" si="7"/>
        <v>2.521802</v>
      </c>
      <c r="I29" s="60">
        <f t="shared" si="7"/>
        <v>4.4739477999999995</v>
      </c>
      <c r="J29" s="60">
        <f t="shared" si="7"/>
        <v>2.6565209299999997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1" t="s">
        <v>121</v>
      </c>
      <c r="B32" s="62">
        <v>-0.00172704</v>
      </c>
      <c r="C32" s="62">
        <v>-0.0014592</v>
      </c>
      <c r="D32" s="62">
        <v>-0.00125164</v>
      </c>
      <c r="E32" s="62">
        <v>-0.00023898</v>
      </c>
      <c r="F32" s="62">
        <v>-0.00190791</v>
      </c>
      <c r="G32" s="62">
        <v>-0.00187488</v>
      </c>
      <c r="H32" s="62">
        <v>-0.002398</v>
      </c>
      <c r="I32" s="62">
        <v>-0.0067522</v>
      </c>
      <c r="J32" s="62">
        <v>-0.00017907</v>
      </c>
      <c r="K32" s="63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14937.7</v>
      </c>
      <c r="I35" s="19">
        <v>0</v>
      </c>
      <c r="J35" s="19">
        <v>0</v>
      </c>
      <c r="K35" s="23">
        <f>SUM(B35:J35)</f>
        <v>14937.7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+B40+B43</f>
        <v>25941.4</v>
      </c>
      <c r="C39" s="23">
        <f aca="true" t="shared" si="8" ref="C39:J39">+C40+C43</f>
        <v>33170.21</v>
      </c>
      <c r="D39" s="23">
        <f t="shared" si="8"/>
        <v>38379.1</v>
      </c>
      <c r="E39" s="23">
        <f t="shared" si="8"/>
        <v>19979.62</v>
      </c>
      <c r="F39" s="23">
        <f t="shared" si="8"/>
        <v>33118.02</v>
      </c>
      <c r="G39" s="23">
        <f t="shared" si="8"/>
        <v>44457.58</v>
      </c>
      <c r="H39" s="23">
        <f t="shared" si="8"/>
        <v>24650.480000000003</v>
      </c>
      <c r="I39" s="23">
        <f t="shared" si="8"/>
        <v>1048.6</v>
      </c>
      <c r="J39" s="23">
        <f t="shared" si="8"/>
        <v>201.16</v>
      </c>
      <c r="K39" s="23">
        <f aca="true" t="shared" si="9" ref="K39:K44">SUM(B39:J39)</f>
        <v>220946.17</v>
      </c>
    </row>
    <row r="40" spans="1:11" ht="17.25" customHeight="1">
      <c r="A40" s="16" t="s">
        <v>40</v>
      </c>
      <c r="B40" s="23">
        <v>24503.32</v>
      </c>
      <c r="C40" s="23">
        <v>31543.81</v>
      </c>
      <c r="D40" s="23">
        <v>36958.14</v>
      </c>
      <c r="E40" s="23">
        <v>19799.86</v>
      </c>
      <c r="F40" s="23">
        <v>31007.98</v>
      </c>
      <c r="G40" s="23">
        <v>41273.26</v>
      </c>
      <c r="H40" s="23">
        <v>22784.4</v>
      </c>
      <c r="I40" s="19">
        <v>0</v>
      </c>
      <c r="J40" s="19">
        <v>0</v>
      </c>
      <c r="K40" s="23">
        <f t="shared" si="9"/>
        <v>207870.77000000002</v>
      </c>
    </row>
    <row r="41" spans="1:11" ht="17.25" customHeight="1">
      <c r="A41" s="12" t="s">
        <v>41</v>
      </c>
      <c r="B41" s="79">
        <v>936</v>
      </c>
      <c r="C41" s="79">
        <v>1277</v>
      </c>
      <c r="D41" s="79">
        <v>1332</v>
      </c>
      <c r="E41" s="79">
        <v>776</v>
      </c>
      <c r="F41" s="79">
        <v>1222</v>
      </c>
      <c r="G41" s="79">
        <v>1654</v>
      </c>
      <c r="H41" s="79">
        <v>835</v>
      </c>
      <c r="I41" s="19">
        <v>0</v>
      </c>
      <c r="J41" s="19">
        <v>0</v>
      </c>
      <c r="K41" s="79">
        <f t="shared" si="9"/>
        <v>8032</v>
      </c>
    </row>
    <row r="42" spans="1:11" ht="17.25" customHeight="1">
      <c r="A42" s="12" t="s">
        <v>42</v>
      </c>
      <c r="B42" s="23">
        <f>ROUND(B40/B41,2)</f>
        <v>26.18</v>
      </c>
      <c r="C42" s="23">
        <f aca="true" t="shared" si="10" ref="C42:H42">ROUND(C40/C41,2)</f>
        <v>24.7</v>
      </c>
      <c r="D42" s="23">
        <f t="shared" si="10"/>
        <v>27.75</v>
      </c>
      <c r="E42" s="23">
        <f t="shared" si="10"/>
        <v>25.52</v>
      </c>
      <c r="F42" s="23">
        <f t="shared" si="10"/>
        <v>25.37</v>
      </c>
      <c r="G42" s="23">
        <f t="shared" si="10"/>
        <v>24.95</v>
      </c>
      <c r="H42" s="23">
        <f t="shared" si="10"/>
        <v>27.29</v>
      </c>
      <c r="I42" s="19">
        <v>0</v>
      </c>
      <c r="J42" s="19">
        <v>0</v>
      </c>
      <c r="K42" s="23">
        <f>ROUND(K40/K41,2)</f>
        <v>25.88</v>
      </c>
    </row>
    <row r="43" spans="1:11" ht="17.25" customHeight="1">
      <c r="A43" s="64" t="s">
        <v>120</v>
      </c>
      <c r="B43" s="65">
        <f>ROUND(B44*B45,2)</f>
        <v>1438.08</v>
      </c>
      <c r="C43" s="65">
        <f>ROUND(C44*C45,2)</f>
        <v>1626.4</v>
      </c>
      <c r="D43" s="65">
        <f aca="true" t="shared" si="11" ref="D43:J43">ROUND(D44*D45,2)</f>
        <v>1420.96</v>
      </c>
      <c r="E43" s="65">
        <f t="shared" si="11"/>
        <v>179.76</v>
      </c>
      <c r="F43" s="65">
        <f t="shared" si="11"/>
        <v>2110.04</v>
      </c>
      <c r="G43" s="65">
        <f t="shared" si="11"/>
        <v>3184.32</v>
      </c>
      <c r="H43" s="65">
        <f t="shared" si="11"/>
        <v>1866.08</v>
      </c>
      <c r="I43" s="65">
        <f t="shared" si="11"/>
        <v>1048.6</v>
      </c>
      <c r="J43" s="65">
        <f t="shared" si="11"/>
        <v>201.16</v>
      </c>
      <c r="K43" s="65">
        <f t="shared" si="9"/>
        <v>13075.400000000001</v>
      </c>
    </row>
    <row r="44" spans="1:11" ht="17.25" customHeight="1">
      <c r="A44" s="66" t="s">
        <v>43</v>
      </c>
      <c r="B44" s="67">
        <v>336</v>
      </c>
      <c r="C44" s="67">
        <v>380</v>
      </c>
      <c r="D44" s="67">
        <v>332</v>
      </c>
      <c r="E44" s="67">
        <v>42</v>
      </c>
      <c r="F44" s="67">
        <v>493</v>
      </c>
      <c r="G44" s="67">
        <v>744</v>
      </c>
      <c r="H44" s="67">
        <v>436</v>
      </c>
      <c r="I44" s="67">
        <v>245</v>
      </c>
      <c r="J44" s="67">
        <v>47</v>
      </c>
      <c r="K44" s="67">
        <f t="shared" si="9"/>
        <v>3055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1250723.01</v>
      </c>
      <c r="C47" s="22">
        <f aca="true" t="shared" si="12" ref="C47:H47">+C48+C56</f>
        <v>1924757.33</v>
      </c>
      <c r="D47" s="22">
        <f t="shared" si="12"/>
        <v>2286627.49</v>
      </c>
      <c r="E47" s="22">
        <f t="shared" si="12"/>
        <v>1333495.0700000003</v>
      </c>
      <c r="F47" s="22">
        <f t="shared" si="12"/>
        <v>1750991.3299999998</v>
      </c>
      <c r="G47" s="22">
        <f t="shared" si="12"/>
        <v>2482791.1799999997</v>
      </c>
      <c r="H47" s="22">
        <f t="shared" si="12"/>
        <v>1274773.96</v>
      </c>
      <c r="I47" s="22">
        <f>+I48+I56</f>
        <v>482897.25</v>
      </c>
      <c r="J47" s="22">
        <f>+J48+J56</f>
        <v>735491.95</v>
      </c>
      <c r="K47" s="22">
        <f>SUM(B47:J47)</f>
        <v>13522548.57</v>
      </c>
    </row>
    <row r="48" spans="1:11" ht="17.25" customHeight="1">
      <c r="A48" s="16" t="s">
        <v>46</v>
      </c>
      <c r="B48" s="23">
        <f>SUM(B49:B55)</f>
        <v>1233223.11</v>
      </c>
      <c r="C48" s="23">
        <f aca="true" t="shared" si="13" ref="C48:H48">SUM(C49:C55)</f>
        <v>1902586.77</v>
      </c>
      <c r="D48" s="23">
        <f t="shared" si="13"/>
        <v>2261192.6</v>
      </c>
      <c r="E48" s="23">
        <f t="shared" si="13"/>
        <v>1312454.0300000003</v>
      </c>
      <c r="F48" s="23">
        <f t="shared" si="13"/>
        <v>1729354.8299999998</v>
      </c>
      <c r="G48" s="23">
        <f t="shared" si="13"/>
        <v>2454877.5599999996</v>
      </c>
      <c r="H48" s="23">
        <f t="shared" si="13"/>
        <v>1256501.39</v>
      </c>
      <c r="I48" s="23">
        <f>SUM(I49:I55)</f>
        <v>482897.25</v>
      </c>
      <c r="J48" s="23">
        <f>SUM(J49:J55)</f>
        <v>722291.37</v>
      </c>
      <c r="K48" s="23">
        <f aca="true" t="shared" si="14" ref="K48:K56">SUM(B48:J48)</f>
        <v>13355378.909999998</v>
      </c>
    </row>
    <row r="49" spans="1:11" ht="17.25" customHeight="1">
      <c r="A49" s="35" t="s">
        <v>47</v>
      </c>
      <c r="B49" s="23">
        <f aca="true" t="shared" si="15" ref="B49:H49">ROUND(B30*B7,2)</f>
        <v>1208146.16</v>
      </c>
      <c r="C49" s="23">
        <f t="shared" si="15"/>
        <v>1866259.61</v>
      </c>
      <c r="D49" s="23">
        <f t="shared" si="15"/>
        <v>2223711.48</v>
      </c>
      <c r="E49" s="23">
        <f t="shared" si="15"/>
        <v>1292591.6</v>
      </c>
      <c r="F49" s="23">
        <f t="shared" si="15"/>
        <v>1697502.41</v>
      </c>
      <c r="G49" s="23">
        <f t="shared" si="15"/>
        <v>2412474.63</v>
      </c>
      <c r="H49" s="23">
        <f t="shared" si="15"/>
        <v>1218070.38</v>
      </c>
      <c r="I49" s="23">
        <f>ROUND(I30*I7,2)</f>
        <v>482575.87</v>
      </c>
      <c r="J49" s="23">
        <f>ROUND(J30*J7,2)</f>
        <v>722138.88</v>
      </c>
      <c r="K49" s="23">
        <f t="shared" si="14"/>
        <v>13123471.02</v>
      </c>
    </row>
    <row r="50" spans="1:11" ht="17.25" customHeight="1">
      <c r="A50" s="35" t="s">
        <v>48</v>
      </c>
      <c r="B50" s="19">
        <v>0</v>
      </c>
      <c r="C50" s="23">
        <f>ROUND(C31*C7,2)</f>
        <v>4148.3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4148.3</v>
      </c>
    </row>
    <row r="51" spans="1:11" ht="17.25" customHeight="1">
      <c r="A51" s="68" t="s">
        <v>122</v>
      </c>
      <c r="B51" s="69">
        <f>ROUND(B32*B7,2)</f>
        <v>-864.45</v>
      </c>
      <c r="C51" s="69">
        <f>ROUND(C32*C7,2)</f>
        <v>-991.35</v>
      </c>
      <c r="D51" s="69">
        <f aca="true" t="shared" si="16" ref="D51:J51">ROUND(D32*D7,2)</f>
        <v>-897.98</v>
      </c>
      <c r="E51" s="69">
        <f t="shared" si="16"/>
        <v>-117.19</v>
      </c>
      <c r="F51" s="69">
        <f t="shared" si="16"/>
        <v>-1265.6</v>
      </c>
      <c r="G51" s="69">
        <f t="shared" si="16"/>
        <v>-2054.65</v>
      </c>
      <c r="H51" s="69">
        <f t="shared" si="16"/>
        <v>-1157.17</v>
      </c>
      <c r="I51" s="69">
        <f t="shared" si="16"/>
        <v>-727.22</v>
      </c>
      <c r="J51" s="69">
        <f t="shared" si="16"/>
        <v>-48.67</v>
      </c>
      <c r="K51" s="69">
        <f>SUM(B51:J51)</f>
        <v>-8124.28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14937.7</v>
      </c>
      <c r="I53" s="32">
        <f>+I35</f>
        <v>0</v>
      </c>
      <c r="J53" s="32">
        <f>+J35</f>
        <v>0</v>
      </c>
      <c r="K53" s="23">
        <f t="shared" si="14"/>
        <v>14937.7</v>
      </c>
    </row>
    <row r="54" spans="1:11" ht="17.25" customHeight="1">
      <c r="A54" s="12" t="s">
        <v>51</v>
      </c>
      <c r="B54" s="37">
        <v>24503.32</v>
      </c>
      <c r="C54" s="37">
        <v>31543.81</v>
      </c>
      <c r="D54" s="37">
        <v>36958.14</v>
      </c>
      <c r="E54" s="37">
        <v>19799.86</v>
      </c>
      <c r="F54" s="37">
        <v>31007.98</v>
      </c>
      <c r="G54" s="37">
        <v>41273.26</v>
      </c>
      <c r="H54" s="37">
        <v>22784.4</v>
      </c>
      <c r="I54" s="19">
        <v>0</v>
      </c>
      <c r="J54" s="19">
        <v>0</v>
      </c>
      <c r="K54" s="23">
        <f t="shared" si="14"/>
        <v>207870.77000000002</v>
      </c>
    </row>
    <row r="55" spans="1:11" ht="17.25" customHeight="1">
      <c r="A55" s="12" t="s">
        <v>52</v>
      </c>
      <c r="B55" s="37">
        <v>1438.08</v>
      </c>
      <c r="C55" s="37">
        <v>1626.4</v>
      </c>
      <c r="D55" s="37">
        <v>1420.96</v>
      </c>
      <c r="E55" s="19">
        <v>179.76</v>
      </c>
      <c r="F55" s="37">
        <v>2110.04</v>
      </c>
      <c r="G55" s="37">
        <v>3184.32</v>
      </c>
      <c r="H55" s="37">
        <v>1866.08</v>
      </c>
      <c r="I55" s="37">
        <v>1048.6</v>
      </c>
      <c r="J55" s="37">
        <v>201.16</v>
      </c>
      <c r="K55" s="23">
        <f t="shared" si="14"/>
        <v>13075.400000000001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4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7" ref="B60:J60">+B61+B68+B94+B95</f>
        <v>119960.76999999999</v>
      </c>
      <c r="C60" s="36">
        <f t="shared" si="17"/>
        <v>-255470.69</v>
      </c>
      <c r="D60" s="36">
        <f t="shared" si="17"/>
        <v>-200492.36000000002</v>
      </c>
      <c r="E60" s="36">
        <f t="shared" si="17"/>
        <v>-248055.83</v>
      </c>
      <c r="F60" s="36">
        <f t="shared" si="17"/>
        <v>-202356.83000000002</v>
      </c>
      <c r="G60" s="36">
        <f t="shared" si="17"/>
        <v>-267220.88999999996</v>
      </c>
      <c r="H60" s="36">
        <f t="shared" si="17"/>
        <v>-101592.02</v>
      </c>
      <c r="I60" s="36">
        <f t="shared" si="17"/>
        <v>-77134.9</v>
      </c>
      <c r="J60" s="36">
        <f t="shared" si="17"/>
        <v>-90848.34</v>
      </c>
      <c r="K60" s="36">
        <f>SUM(B60:J60)</f>
        <v>-1323211.0899999999</v>
      </c>
    </row>
    <row r="61" spans="1:11" ht="18.75" customHeight="1">
      <c r="A61" s="16" t="s">
        <v>78</v>
      </c>
      <c r="B61" s="36">
        <f aca="true" t="shared" si="18" ref="B61:J61">B62+B63+B64+B65+B66+B67</f>
        <v>-218528.48</v>
      </c>
      <c r="C61" s="36">
        <f t="shared" si="18"/>
        <v>-236401.27</v>
      </c>
      <c r="D61" s="36">
        <f t="shared" si="18"/>
        <v>-221409.95</v>
      </c>
      <c r="E61" s="36">
        <f t="shared" si="18"/>
        <v>-235853.8</v>
      </c>
      <c r="F61" s="36">
        <f t="shared" si="18"/>
        <v>-233850.34</v>
      </c>
      <c r="G61" s="36">
        <f t="shared" si="18"/>
        <v>-272769.8</v>
      </c>
      <c r="H61" s="36">
        <f t="shared" si="18"/>
        <v>-187320.7</v>
      </c>
      <c r="I61" s="36">
        <f t="shared" si="18"/>
        <v>-34548.5</v>
      </c>
      <c r="J61" s="36">
        <f t="shared" si="18"/>
        <v>-68369</v>
      </c>
      <c r="K61" s="36">
        <f aca="true" t="shared" si="19" ref="K61:K94">SUM(B61:J61)</f>
        <v>-1709051.84</v>
      </c>
    </row>
    <row r="62" spans="1:11" ht="18.75" customHeight="1">
      <c r="A62" s="12" t="s">
        <v>79</v>
      </c>
      <c r="B62" s="36">
        <f>-ROUND(B9*$D$3,2)</f>
        <v>-156576</v>
      </c>
      <c r="C62" s="36">
        <f aca="true" t="shared" si="20" ref="C62:J62">-ROUND(C9*$D$3,2)</f>
        <v>-228546.5</v>
      </c>
      <c r="D62" s="36">
        <f t="shared" si="20"/>
        <v>-200448.5</v>
      </c>
      <c r="E62" s="36">
        <f t="shared" si="20"/>
        <v>-145806.5</v>
      </c>
      <c r="F62" s="36">
        <f t="shared" si="20"/>
        <v>-162869</v>
      </c>
      <c r="G62" s="36">
        <f t="shared" si="20"/>
        <v>-208019</v>
      </c>
      <c r="H62" s="36">
        <f t="shared" si="20"/>
        <v>-187285</v>
      </c>
      <c r="I62" s="36">
        <f t="shared" si="20"/>
        <v>-34548.5</v>
      </c>
      <c r="J62" s="36">
        <f t="shared" si="20"/>
        <v>-68369</v>
      </c>
      <c r="K62" s="36">
        <f t="shared" si="19"/>
        <v>-1392468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9"/>
        <v>0</v>
      </c>
    </row>
    <row r="64" spans="1:11" ht="18.75" customHeight="1">
      <c r="A64" s="12" t="s">
        <v>116</v>
      </c>
      <c r="B64" s="36">
        <v>-563.5</v>
      </c>
      <c r="C64" s="36">
        <v>-227.5</v>
      </c>
      <c r="D64" s="36">
        <v>-227.5</v>
      </c>
      <c r="E64" s="36">
        <v>-892.5</v>
      </c>
      <c r="F64" s="36">
        <v>-490</v>
      </c>
      <c r="G64" s="36">
        <v>-294</v>
      </c>
      <c r="H64" s="19">
        <v>0</v>
      </c>
      <c r="I64" s="19">
        <v>0</v>
      </c>
      <c r="J64" s="19">
        <v>0</v>
      </c>
      <c r="K64" s="36">
        <f t="shared" si="19"/>
        <v>-2695</v>
      </c>
    </row>
    <row r="65" spans="1:11" ht="18.75" customHeight="1">
      <c r="A65" s="12" t="s">
        <v>123</v>
      </c>
      <c r="B65" s="36">
        <v>-574</v>
      </c>
      <c r="C65" s="36">
        <v>-493.5</v>
      </c>
      <c r="D65" s="36">
        <v>-640.5</v>
      </c>
      <c r="E65" s="36">
        <v>-658</v>
      </c>
      <c r="F65" s="36">
        <v>-192.5</v>
      </c>
      <c r="G65" s="36">
        <v>-35</v>
      </c>
      <c r="H65" s="19">
        <v>0</v>
      </c>
      <c r="I65" s="19">
        <v>0</v>
      </c>
      <c r="J65" s="19">
        <v>0</v>
      </c>
      <c r="K65" s="36">
        <f t="shared" si="19"/>
        <v>-2593.5</v>
      </c>
    </row>
    <row r="66" spans="1:11" ht="18.75" customHeight="1">
      <c r="A66" s="12" t="s">
        <v>56</v>
      </c>
      <c r="B66" s="48">
        <v>-60364.98</v>
      </c>
      <c r="C66" s="48">
        <v>-7133.77</v>
      </c>
      <c r="D66" s="48">
        <v>-20048.45</v>
      </c>
      <c r="E66" s="48">
        <v>-88496.8</v>
      </c>
      <c r="F66" s="48">
        <v>-70298.84</v>
      </c>
      <c r="G66" s="48">
        <v>-64421.8</v>
      </c>
      <c r="H66" s="48">
        <v>-35.7</v>
      </c>
      <c r="I66" s="19">
        <v>0</v>
      </c>
      <c r="J66" s="19">
        <v>0</v>
      </c>
      <c r="K66" s="36">
        <f t="shared" si="19"/>
        <v>-310800.34</v>
      </c>
    </row>
    <row r="67" spans="1:11" ht="18.75" customHeight="1">
      <c r="A67" s="12" t="s">
        <v>57</v>
      </c>
      <c r="B67" s="48">
        <v>-450</v>
      </c>
      <c r="C67" s="19">
        <v>0</v>
      </c>
      <c r="D67" s="48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9"/>
        <v>-495</v>
      </c>
    </row>
    <row r="68" spans="1:11" ht="18.75" customHeight="1">
      <c r="A68" s="12" t="s">
        <v>83</v>
      </c>
      <c r="B68" s="36">
        <f aca="true" t="shared" si="21" ref="B68:J68">SUM(B69:B92)</f>
        <v>-13023.75</v>
      </c>
      <c r="C68" s="36">
        <f t="shared" si="21"/>
        <v>-19069.420000000002</v>
      </c>
      <c r="D68" s="36">
        <f t="shared" si="21"/>
        <v>-18958.62</v>
      </c>
      <c r="E68" s="36">
        <f t="shared" si="21"/>
        <v>-23601.550000000003</v>
      </c>
      <c r="F68" s="36">
        <f t="shared" si="21"/>
        <v>-18324.32</v>
      </c>
      <c r="G68" s="36">
        <f t="shared" si="21"/>
        <v>-26264.23</v>
      </c>
      <c r="H68" s="36">
        <f t="shared" si="21"/>
        <v>-12851.52</v>
      </c>
      <c r="I68" s="36">
        <f t="shared" si="21"/>
        <v>-42586.4</v>
      </c>
      <c r="J68" s="36">
        <f t="shared" si="21"/>
        <v>-22479.34</v>
      </c>
      <c r="K68" s="36">
        <f t="shared" si="19"/>
        <v>-197159.15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9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9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9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9"/>
        <v>-30000</v>
      </c>
    </row>
    <row r="73" spans="1:11" ht="18.75" customHeight="1">
      <c r="A73" s="35" t="s">
        <v>62</v>
      </c>
      <c r="B73" s="36">
        <v>-13023.75</v>
      </c>
      <c r="C73" s="36">
        <v>-18906.29</v>
      </c>
      <c r="D73" s="36">
        <v>-17872.87</v>
      </c>
      <c r="E73" s="36">
        <v>-12533.54</v>
      </c>
      <c r="F73" s="36">
        <v>-17223.67</v>
      </c>
      <c r="G73" s="36">
        <v>-26246.23</v>
      </c>
      <c r="H73" s="36">
        <v>-12851.52</v>
      </c>
      <c r="I73" s="36">
        <v>-4517.9</v>
      </c>
      <c r="J73" s="36">
        <v>-9314.03</v>
      </c>
      <c r="K73" s="49">
        <f t="shared" si="19"/>
        <v>-132489.8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9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36">
        <v>-720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9"/>
        <v>-720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9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-11068.01</v>
      </c>
      <c r="F92" s="19">
        <v>0</v>
      </c>
      <c r="G92" s="19">
        <v>0</v>
      </c>
      <c r="H92" s="19">
        <v>0</v>
      </c>
      <c r="I92" s="49">
        <v>-6084.51</v>
      </c>
      <c r="J92" s="49">
        <v>-13165.31</v>
      </c>
      <c r="K92" s="49">
        <f t="shared" si="19"/>
        <v>-30317.83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125</v>
      </c>
      <c r="B94" s="49">
        <v>351513</v>
      </c>
      <c r="C94" s="19">
        <v>0</v>
      </c>
      <c r="D94" s="49">
        <v>39876.21</v>
      </c>
      <c r="E94" s="49">
        <v>11399.52</v>
      </c>
      <c r="F94" s="49">
        <v>49817.83</v>
      </c>
      <c r="G94" s="49">
        <v>31813.14</v>
      </c>
      <c r="H94" s="49">
        <v>98580.2</v>
      </c>
      <c r="I94" s="19">
        <v>0</v>
      </c>
      <c r="J94" s="19">
        <v>0</v>
      </c>
      <c r="K94" s="49">
        <f t="shared" si="19"/>
        <v>582999.9</v>
      </c>
      <c r="L94" s="56"/>
    </row>
    <row r="95" spans="1:12" ht="18.75" customHeight="1">
      <c r="A95" s="16" t="s">
        <v>119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2" ref="B97:H97">+B98+B99</f>
        <v>1370683.78</v>
      </c>
      <c r="C97" s="24">
        <f t="shared" si="22"/>
        <v>1669286.6400000001</v>
      </c>
      <c r="D97" s="24">
        <f t="shared" si="22"/>
        <v>2086135.13</v>
      </c>
      <c r="E97" s="24">
        <f t="shared" si="22"/>
        <v>1085439.2400000002</v>
      </c>
      <c r="F97" s="24">
        <f t="shared" si="22"/>
        <v>1548634.4999999998</v>
      </c>
      <c r="G97" s="24">
        <f t="shared" si="22"/>
        <v>2215570.29</v>
      </c>
      <c r="H97" s="24">
        <f t="shared" si="22"/>
        <v>1173181.94</v>
      </c>
      <c r="I97" s="24">
        <f>+I98+I99</f>
        <v>405762.35</v>
      </c>
      <c r="J97" s="24">
        <f>+J98+J99</f>
        <v>644643.61</v>
      </c>
      <c r="K97" s="49">
        <f>SUM(B97:J97)</f>
        <v>12199337.479999999</v>
      </c>
      <c r="L97" s="55"/>
    </row>
    <row r="98" spans="1:12" ht="18.75" customHeight="1">
      <c r="A98" s="16" t="s">
        <v>86</v>
      </c>
      <c r="B98" s="24">
        <f aca="true" t="shared" si="23" ref="B98:J98">+B48+B61+B68+B94</f>
        <v>1353183.8800000001</v>
      </c>
      <c r="C98" s="24">
        <f t="shared" si="23"/>
        <v>1647116.08</v>
      </c>
      <c r="D98" s="24">
        <f t="shared" si="23"/>
        <v>2060700.24</v>
      </c>
      <c r="E98" s="24">
        <f t="shared" si="23"/>
        <v>1064398.2000000002</v>
      </c>
      <c r="F98" s="24">
        <f t="shared" si="23"/>
        <v>1526997.9999999998</v>
      </c>
      <c r="G98" s="24">
        <f t="shared" si="23"/>
        <v>2187656.67</v>
      </c>
      <c r="H98" s="24">
        <f t="shared" si="23"/>
        <v>1154909.3699999999</v>
      </c>
      <c r="I98" s="24">
        <f t="shared" si="23"/>
        <v>405762.35</v>
      </c>
      <c r="J98" s="24">
        <f t="shared" si="23"/>
        <v>631443.03</v>
      </c>
      <c r="K98" s="49">
        <f>SUM(B98:J98)</f>
        <v>12032167.819999998</v>
      </c>
      <c r="L98" s="55"/>
    </row>
    <row r="99" spans="1:11" ht="18" customHeight="1">
      <c r="A99" s="16" t="s">
        <v>117</v>
      </c>
      <c r="B99" s="24">
        <f aca="true" t="shared" si="24" ref="B99:J99">IF(+B56+B95+B100&lt;0,0,(B56+B95+B100))</f>
        <v>17499.9</v>
      </c>
      <c r="C99" s="24">
        <f>IF(+C56+C95+C100&lt;0,0,(C56+C95+C100))</f>
        <v>22170.56</v>
      </c>
      <c r="D99" s="24">
        <f t="shared" si="24"/>
        <v>25434.89</v>
      </c>
      <c r="E99" s="24">
        <f t="shared" si="24"/>
        <v>21041.04</v>
      </c>
      <c r="F99" s="24">
        <f t="shared" si="24"/>
        <v>21636.5</v>
      </c>
      <c r="G99" s="24">
        <f t="shared" si="24"/>
        <v>27913.62</v>
      </c>
      <c r="H99" s="24">
        <f t="shared" si="24"/>
        <v>18272.57</v>
      </c>
      <c r="I99" s="19">
        <f t="shared" si="24"/>
        <v>0</v>
      </c>
      <c r="J99" s="24">
        <f t="shared" si="24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12199337.499999998</v>
      </c>
      <c r="L105" s="55"/>
    </row>
    <row r="106" spans="1:11" ht="18.75" customHeight="1">
      <c r="A106" s="26" t="s">
        <v>74</v>
      </c>
      <c r="B106" s="27">
        <v>131617.37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131617.37</v>
      </c>
    </row>
    <row r="107" spans="1:11" ht="18.75" customHeight="1">
      <c r="A107" s="26" t="s">
        <v>75</v>
      </c>
      <c r="B107" s="27">
        <v>1239066.4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5" ref="K107:K123">SUM(B107:J107)</f>
        <v>1239066.4</v>
      </c>
    </row>
    <row r="108" spans="1:11" ht="18.75" customHeight="1">
      <c r="A108" s="26" t="s">
        <v>76</v>
      </c>
      <c r="B108" s="41">
        <v>0</v>
      </c>
      <c r="C108" s="27">
        <f>+C97</f>
        <v>1669286.6400000001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5"/>
        <v>1669286.6400000001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2086135.13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5"/>
        <v>2086135.13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1085439.2400000002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5"/>
        <v>1085439.2400000002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298584.79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5"/>
        <v>298584.79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530324.82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5"/>
        <v>530324.82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719724.9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5"/>
        <v>719724.9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682368.43</v>
      </c>
      <c r="H115" s="41">
        <v>0</v>
      </c>
      <c r="I115" s="41">
        <v>0</v>
      </c>
      <c r="J115" s="41">
        <v>0</v>
      </c>
      <c r="K115" s="42">
        <f t="shared" si="25"/>
        <v>682368.43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51723.04</v>
      </c>
      <c r="H116" s="41">
        <v>0</v>
      </c>
      <c r="I116" s="41">
        <v>0</v>
      </c>
      <c r="J116" s="41">
        <v>0</v>
      </c>
      <c r="K116" s="42">
        <f t="shared" si="25"/>
        <v>51723.04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347843.18</v>
      </c>
      <c r="H117" s="41">
        <v>0</v>
      </c>
      <c r="I117" s="41">
        <v>0</v>
      </c>
      <c r="J117" s="41">
        <v>0</v>
      </c>
      <c r="K117" s="42">
        <f t="shared" si="25"/>
        <v>347843.18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332086.34</v>
      </c>
      <c r="H118" s="41">
        <v>0</v>
      </c>
      <c r="I118" s="41">
        <v>0</v>
      </c>
      <c r="J118" s="41">
        <v>0</v>
      </c>
      <c r="K118" s="42">
        <f t="shared" si="25"/>
        <v>332086.34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801549.32</v>
      </c>
      <c r="H119" s="41">
        <v>0</v>
      </c>
      <c r="I119" s="41">
        <v>0</v>
      </c>
      <c r="J119" s="41">
        <v>0</v>
      </c>
      <c r="K119" s="42">
        <f t="shared" si="25"/>
        <v>801549.32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389494.67</v>
      </c>
      <c r="I120" s="41">
        <v>0</v>
      </c>
      <c r="J120" s="41">
        <v>0</v>
      </c>
      <c r="K120" s="42">
        <f t="shared" si="25"/>
        <v>389494.67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783687.27</v>
      </c>
      <c r="I121" s="41">
        <v>0</v>
      </c>
      <c r="J121" s="41">
        <v>0</v>
      </c>
      <c r="K121" s="42">
        <f t="shared" si="25"/>
        <v>783687.27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405762.35</v>
      </c>
      <c r="J122" s="41">
        <v>0</v>
      </c>
      <c r="K122" s="42">
        <f t="shared" si="25"/>
        <v>405762.35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644643.61</v>
      </c>
      <c r="K123" s="45">
        <f t="shared" si="25"/>
        <v>644643.61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127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2015-01-29T20:12:33Z</dcterms:modified>
  <cp:category/>
  <cp:version/>
  <cp:contentType/>
  <cp:contentStatus/>
</cp:coreProperties>
</file>