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<sst xmlns="http://schemas.openxmlformats.org/spreadsheetml/2006/main" count="126" uniqueCount="126">
  <si>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</si>
  <si>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</si>
  <si>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</si>
  <si>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</si>
  <si>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</si>
  <si>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</si>
  <si>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</si>
  <si>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</si>
  <si>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</si>
  <si>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</si>
  <si>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</si>
  <si>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</si>
  <si>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</si>
  <si>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</si>
  <si>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</si>
  <si>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</si>
  <si>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</si>
  <si>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</si>
  <si>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</si>
  <si>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</si>
  <si>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</si>
  <si>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</si>
  <si>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</si>
  <si>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</si>
  <si>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</si>
  <si>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</si>
  <si>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</si>
  <si>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</si>
  <si>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</si>
  <si>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</si>
  <si>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</si>
  <si>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</si>
  <si>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</si>
  <si>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</si>
  <si>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</si>
  <si>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</si>
  <si>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</si>
  <si>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</si>
  <si>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</si>
  <si>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</si>
  <si>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</si>
  <si>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</si>
  <si>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</si>
  <si>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</si>
  <si>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</si>
  <si>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</si>
  <si>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</si>
  <si>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</si>
  <si>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</si>
  <si>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</si>
  <si>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</si>
  <si>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</si>
  <si>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</si>
  <si>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</si>
  <si>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</si>
  <si>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</si>
  <si>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</si>
  <si>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</si>
  <si>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</si>
  <si>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</si>
  <si>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</si>
  <si>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</si>
  <si>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</si>
  <si>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</si>
  <si>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</si>
  <si>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</si>
  <si>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</si>
  <si>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</si>
  <si>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</si>
  <si>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</si>
  <si>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</si>
  <si>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</si>
  <si>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</si>
  <si>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</si>
  <si>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</si>
  <si>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</si>
  <si>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</si>
  <si>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</si>
  <si>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</si>
  <si>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</si>
  <si>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</si>
  <si>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</si>
  <si>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</si>
  <si>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</si>
  <si>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</si>
  <si>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</si>
  <si>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</si>
  <si>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</si>
  <si>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</si>
  <si>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</si>
  <si>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</si>
  <si>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</si>
  <si>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</si>
  <si>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</si>
  <si>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</si>
  <si>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</si>
  <si>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</si>
  <si>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</si>
  <si>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</si>
  <si>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</si>
  <si>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</si>
  <si>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</si>
  <si>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</si>
  <si>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</si>
  <si>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</si>
  <si>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</si>
  <si>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</si>
  <si>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</si>
  <si>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</si>
  <si>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</si>
  <si>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</si>
  <si>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</si>
  <si>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</si>
  <si>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</si>
  <si>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</si>
  <si>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</si>
  <si>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</si>
  <si>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</si>
  <si>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</si>
  <si>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</si>
  <si>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</si>
  <si>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</si>
  <si>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</si>
  <si>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</si>
  <si>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</si>
  <si>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OPERAÇÃO 22/01/15 - VENCIMENTO 29/01/15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</si>
</sst>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109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108</v>
      </c>
      <c r="J5" s="78" t="s">
        <v>107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506917</v>
      </c>
      <c r="C7" s="9">
        <f t="shared" si="0"/>
        <v>676495</v>
      </c>
      <c r="D7" s="9">
        <f t="shared" si="0"/>
        <v>708726</v>
      </c>
      <c r="E7" s="9">
        <f t="shared" si="0"/>
        <v>482615</v>
      </c>
      <c r="F7" s="9">
        <f t="shared" si="0"/>
        <v>658146</v>
      </c>
      <c r="G7" s="9">
        <f t="shared" si="0"/>
        <v>1093897</v>
      </c>
      <c r="H7" s="9">
        <f t="shared" si="0"/>
        <v>484199</v>
      </c>
      <c r="I7" s="9">
        <f t="shared" si="0"/>
        <v>104512</v>
      </c>
      <c r="J7" s="9">
        <f t="shared" si="0"/>
        <v>264526</v>
      </c>
      <c r="K7" s="9">
        <f t="shared" si="0"/>
        <v>4980033</v>
      </c>
      <c r="L7" s="53"/>
    </row>
    <row r="8" spans="1:11" ht="17.25" customHeight="1">
      <c r="A8" s="10" t="s">
        <v>116</v>
      </c>
      <c r="B8" s="11">
        <f>B9+B12+B16</f>
        <v>297033</v>
      </c>
      <c r="C8" s="11">
        <f aca="true" t="shared" si="1" ref="C8:J8">C9+C12+C16</f>
        <v>403145</v>
      </c>
      <c r="D8" s="11">
        <f t="shared" si="1"/>
        <v>394871</v>
      </c>
      <c r="E8" s="11">
        <f t="shared" si="1"/>
        <v>283174</v>
      </c>
      <c r="F8" s="11">
        <f t="shared" si="1"/>
        <v>360137</v>
      </c>
      <c r="G8" s="11">
        <f t="shared" si="1"/>
        <v>582869</v>
      </c>
      <c r="H8" s="11">
        <f t="shared" si="1"/>
        <v>295396</v>
      </c>
      <c r="I8" s="11">
        <f t="shared" si="1"/>
        <v>55003</v>
      </c>
      <c r="J8" s="11">
        <f t="shared" si="1"/>
        <v>146793</v>
      </c>
      <c r="K8" s="11">
        <f>SUM(B8:J8)</f>
        <v>2818421</v>
      </c>
    </row>
    <row r="9" spans="1:11" ht="17.25" customHeight="1">
      <c r="A9" s="15" t="s">
        <v>17</v>
      </c>
      <c r="B9" s="13">
        <f>+B10+B11</f>
        <v>43733</v>
      </c>
      <c r="C9" s="13">
        <f aca="true" t="shared" si="2" ref="C9:J9">+C10+C11</f>
        <v>61100</v>
      </c>
      <c r="D9" s="13">
        <f t="shared" si="2"/>
        <v>53063</v>
      </c>
      <c r="E9" s="13">
        <f t="shared" si="2"/>
        <v>39800</v>
      </c>
      <c r="F9" s="13">
        <f t="shared" si="2"/>
        <v>43865</v>
      </c>
      <c r="G9" s="13">
        <f t="shared" si="2"/>
        <v>55779</v>
      </c>
      <c r="H9" s="13">
        <f t="shared" si="2"/>
        <v>51277</v>
      </c>
      <c r="I9" s="13">
        <f t="shared" si="2"/>
        <v>9622</v>
      </c>
      <c r="J9" s="13">
        <f t="shared" si="2"/>
        <v>17699</v>
      </c>
      <c r="K9" s="11">
        <f>SUM(B9:J9)</f>
        <v>375938</v>
      </c>
    </row>
    <row r="10" spans="1:11" ht="17.25" customHeight="1">
      <c r="A10" s="30" t="s">
        <v>18</v>
      </c>
      <c r="B10" s="13">
        <v>43733</v>
      </c>
      <c r="C10" s="13">
        <v>61100</v>
      </c>
      <c r="D10" s="13">
        <v>53063</v>
      </c>
      <c r="E10" s="13">
        <v>39800</v>
      </c>
      <c r="F10" s="13">
        <v>43865</v>
      </c>
      <c r="G10" s="13">
        <v>55779</v>
      </c>
      <c r="H10" s="13">
        <v>51277</v>
      </c>
      <c r="I10" s="13">
        <v>9622</v>
      </c>
      <c r="J10" s="13">
        <v>17699</v>
      </c>
      <c r="K10" s="11">
        <f>SUM(B10:J10)</f>
        <v>375938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247079</v>
      </c>
      <c r="C12" s="17">
        <f t="shared" si="3"/>
        <v>333105</v>
      </c>
      <c r="D12" s="17">
        <f t="shared" si="3"/>
        <v>334246</v>
      </c>
      <c r="E12" s="17">
        <f t="shared" si="3"/>
        <v>237393</v>
      </c>
      <c r="F12" s="17">
        <f t="shared" si="3"/>
        <v>308609</v>
      </c>
      <c r="G12" s="17">
        <f t="shared" si="3"/>
        <v>514192</v>
      </c>
      <c r="H12" s="17">
        <f t="shared" si="3"/>
        <v>237601</v>
      </c>
      <c r="I12" s="17">
        <f t="shared" si="3"/>
        <v>43990</v>
      </c>
      <c r="J12" s="17">
        <f t="shared" si="3"/>
        <v>126239</v>
      </c>
      <c r="K12" s="11">
        <f aca="true" t="shared" si="4" ref="K12:K27">SUM(B12:J12)</f>
        <v>2382454</v>
      </c>
    </row>
    <row r="13" spans="1:13" ht="17.25" customHeight="1">
      <c r="A13" s="14" t="s">
        <v>20</v>
      </c>
      <c r="B13" s="13">
        <v>128302</v>
      </c>
      <c r="C13" s="13">
        <v>182852</v>
      </c>
      <c r="D13" s="13">
        <v>187928</v>
      </c>
      <c r="E13" s="13">
        <v>129947</v>
      </c>
      <c r="F13" s="13">
        <v>169739</v>
      </c>
      <c r="G13" s="13">
        <v>267683</v>
      </c>
      <c r="H13" s="13">
        <v>122500</v>
      </c>
      <c r="I13" s="13">
        <v>26546</v>
      </c>
      <c r="J13" s="13">
        <v>70085</v>
      </c>
      <c r="K13" s="11">
        <f t="shared" si="4"/>
        <v>1285582</v>
      </c>
      <c r="L13" s="53"/>
      <c r="M13" s="54"/>
    </row>
    <row r="14" spans="1:12" ht="17.25" customHeight="1">
      <c r="A14" s="14" t="s">
        <v>21</v>
      </c>
      <c r="B14" s="13">
        <v>114281</v>
      </c>
      <c r="C14" s="13">
        <v>143610</v>
      </c>
      <c r="D14" s="13">
        <v>140335</v>
      </c>
      <c r="E14" s="13">
        <v>103047</v>
      </c>
      <c r="F14" s="13">
        <v>133186</v>
      </c>
      <c r="G14" s="13">
        <v>238802</v>
      </c>
      <c r="H14" s="13">
        <v>110166</v>
      </c>
      <c r="I14" s="13">
        <v>16525</v>
      </c>
      <c r="J14" s="13">
        <v>54098</v>
      </c>
      <c r="K14" s="11">
        <f t="shared" si="4"/>
        <v>1054050</v>
      </c>
      <c r="L14" s="53"/>
    </row>
    <row r="15" spans="1:11" ht="17.25" customHeight="1">
      <c r="A15" s="14" t="s">
        <v>22</v>
      </c>
      <c r="B15" s="13">
        <v>4496</v>
      </c>
      <c r="C15" s="13">
        <v>6643</v>
      </c>
      <c r="D15" s="13">
        <v>5983</v>
      </c>
      <c r="E15" s="13">
        <v>4399</v>
      </c>
      <c r="F15" s="13">
        <v>5684</v>
      </c>
      <c r="G15" s="13">
        <v>7707</v>
      </c>
      <c r="H15" s="13">
        <v>4935</v>
      </c>
      <c r="I15" s="13">
        <v>919</v>
      </c>
      <c r="J15" s="13">
        <v>2056</v>
      </c>
      <c r="K15" s="11">
        <f t="shared" si="4"/>
        <v>42822</v>
      </c>
    </row>
    <row r="16" spans="1:11" ht="17.25" customHeight="1">
      <c r="A16" s="15" t="s">
        <v>112</v>
      </c>
      <c r="B16" s="13">
        <f>B17+B18+B19</f>
        <v>6221</v>
      </c>
      <c r="C16" s="13">
        <f aca="true" t="shared" si="5" ref="C16:J16">C17+C18+C19</f>
        <v>8940</v>
      </c>
      <c r="D16" s="13">
        <f t="shared" si="5"/>
        <v>7562</v>
      </c>
      <c r="E16" s="13">
        <f t="shared" si="5"/>
        <v>5981</v>
      </c>
      <c r="F16" s="13">
        <f t="shared" si="5"/>
        <v>7663</v>
      </c>
      <c r="G16" s="13">
        <f t="shared" si="5"/>
        <v>12898</v>
      </c>
      <c r="H16" s="13">
        <f t="shared" si="5"/>
        <v>6518</v>
      </c>
      <c r="I16" s="13">
        <f t="shared" si="5"/>
        <v>1391</v>
      </c>
      <c r="J16" s="13">
        <f t="shared" si="5"/>
        <v>2855</v>
      </c>
      <c r="K16" s="11">
        <f t="shared" si="4"/>
        <v>60029</v>
      </c>
    </row>
    <row r="17" spans="1:11" ht="17.25" customHeight="1">
      <c r="A17" s="14" t="s">
        <v>113</v>
      </c>
      <c r="B17" s="13">
        <v>5772</v>
      </c>
      <c r="C17" s="13">
        <v>8342</v>
      </c>
      <c r="D17" s="13">
        <v>7082</v>
      </c>
      <c r="E17" s="13">
        <v>5492</v>
      </c>
      <c r="F17" s="13">
        <v>7113</v>
      </c>
      <c r="G17" s="13">
        <v>11830</v>
      </c>
      <c r="H17" s="13">
        <v>6066</v>
      </c>
      <c r="I17" s="13">
        <v>1308</v>
      </c>
      <c r="J17" s="13">
        <v>2687</v>
      </c>
      <c r="K17" s="11">
        <f t="shared" si="4"/>
        <v>55692</v>
      </c>
    </row>
    <row r="18" spans="1:11" ht="17.25" customHeight="1">
      <c r="A18" s="14" t="s">
        <v>114</v>
      </c>
      <c r="B18" s="13">
        <v>427</v>
      </c>
      <c r="C18" s="13">
        <v>580</v>
      </c>
      <c r="D18" s="13">
        <v>454</v>
      </c>
      <c r="E18" s="13">
        <v>482</v>
      </c>
      <c r="F18" s="13">
        <v>524</v>
      </c>
      <c r="G18" s="13">
        <v>1041</v>
      </c>
      <c r="H18" s="13">
        <v>421</v>
      </c>
      <c r="I18" s="13">
        <v>79</v>
      </c>
      <c r="J18" s="13">
        <v>165</v>
      </c>
      <c r="K18" s="11">
        <f t="shared" si="4"/>
        <v>4173</v>
      </c>
    </row>
    <row r="19" spans="1:11" ht="17.25" customHeight="1">
      <c r="A19" s="14" t="s">
        <v>115</v>
      </c>
      <c r="B19" s="13">
        <v>22</v>
      </c>
      <c r="C19" s="13">
        <v>18</v>
      </c>
      <c r="D19" s="13">
        <v>26</v>
      </c>
      <c r="E19" s="13">
        <v>7</v>
      </c>
      <c r="F19" s="13">
        <v>26</v>
      </c>
      <c r="G19" s="13">
        <v>27</v>
      </c>
      <c r="H19" s="13">
        <v>31</v>
      </c>
      <c r="I19" s="13">
        <v>4</v>
      </c>
      <c r="J19" s="13">
        <v>3</v>
      </c>
      <c r="K19" s="11">
        <f t="shared" si="4"/>
        <v>164</v>
      </c>
    </row>
    <row r="20" spans="1:11" ht="17.25" customHeight="1">
      <c r="A20" s="16" t="s">
        <v>23</v>
      </c>
      <c r="B20" s="11">
        <f>+B21+B22+B23</f>
        <v>166377</v>
      </c>
      <c r="C20" s="11">
        <f aca="true" t="shared" si="6" ref="C20:J20">+C21+C22+C23</f>
        <v>204115</v>
      </c>
      <c r="D20" s="11">
        <f t="shared" si="6"/>
        <v>233807</v>
      </c>
      <c r="E20" s="11">
        <f t="shared" si="6"/>
        <v>150283</v>
      </c>
      <c r="F20" s="11">
        <f t="shared" si="6"/>
        <v>238497</v>
      </c>
      <c r="G20" s="11">
        <f t="shared" si="6"/>
        <v>437516</v>
      </c>
      <c r="H20" s="11">
        <f t="shared" si="6"/>
        <v>147388</v>
      </c>
      <c r="I20" s="11">
        <f t="shared" si="6"/>
        <v>34961</v>
      </c>
      <c r="J20" s="11">
        <f t="shared" si="6"/>
        <v>83367</v>
      </c>
      <c r="K20" s="11">
        <f t="shared" si="4"/>
        <v>1696311</v>
      </c>
    </row>
    <row r="21" spans="1:12" ht="17.25" customHeight="1">
      <c r="A21" s="12" t="s">
        <v>24</v>
      </c>
      <c r="B21" s="13">
        <v>96891</v>
      </c>
      <c r="C21" s="13">
        <v>128542</v>
      </c>
      <c r="D21" s="13">
        <v>148179</v>
      </c>
      <c r="E21" s="13">
        <v>92791</v>
      </c>
      <c r="F21" s="13">
        <v>145931</v>
      </c>
      <c r="G21" s="13">
        <v>249554</v>
      </c>
      <c r="H21" s="13">
        <v>89859</v>
      </c>
      <c r="I21" s="13">
        <v>23148</v>
      </c>
      <c r="J21" s="13">
        <v>51625</v>
      </c>
      <c r="K21" s="11">
        <f t="shared" si="4"/>
        <v>1026520</v>
      </c>
      <c r="L21" s="53"/>
    </row>
    <row r="22" spans="1:12" ht="17.25" customHeight="1">
      <c r="A22" s="12" t="s">
        <v>25</v>
      </c>
      <c r="B22" s="13">
        <v>66784</v>
      </c>
      <c r="C22" s="13">
        <v>72096</v>
      </c>
      <c r="D22" s="13">
        <v>81935</v>
      </c>
      <c r="E22" s="13">
        <v>55232</v>
      </c>
      <c r="F22" s="13">
        <v>89026</v>
      </c>
      <c r="G22" s="13">
        <v>182100</v>
      </c>
      <c r="H22" s="13">
        <v>55058</v>
      </c>
      <c r="I22" s="13">
        <v>11234</v>
      </c>
      <c r="J22" s="13">
        <v>30569</v>
      </c>
      <c r="K22" s="11">
        <f t="shared" si="4"/>
        <v>644034</v>
      </c>
      <c r="L22" s="53"/>
    </row>
    <row r="23" spans="1:11" ht="17.25" customHeight="1">
      <c r="A23" s="12" t="s">
        <v>26</v>
      </c>
      <c r="B23" s="13">
        <v>2702</v>
      </c>
      <c r="C23" s="13">
        <v>3477</v>
      </c>
      <c r="D23" s="13">
        <v>3693</v>
      </c>
      <c r="E23" s="13">
        <v>2260</v>
      </c>
      <c r="F23" s="13">
        <v>3540</v>
      </c>
      <c r="G23" s="13">
        <v>5862</v>
      </c>
      <c r="H23" s="13">
        <v>2471</v>
      </c>
      <c r="I23" s="13">
        <v>579</v>
      </c>
      <c r="J23" s="13">
        <v>1173</v>
      </c>
      <c r="K23" s="11">
        <f t="shared" si="4"/>
        <v>25757</v>
      </c>
    </row>
    <row r="24" spans="1:11" ht="17.25" customHeight="1">
      <c r="A24" s="16" t="s">
        <v>27</v>
      </c>
      <c r="B24" s="13">
        <v>43507</v>
      </c>
      <c r="C24" s="13">
        <v>69235</v>
      </c>
      <c r="D24" s="13">
        <v>80048</v>
      </c>
      <c r="E24" s="13">
        <v>49158</v>
      </c>
      <c r="F24" s="13">
        <v>59512</v>
      </c>
      <c r="G24" s="13">
        <v>73512</v>
      </c>
      <c r="H24" s="13">
        <v>36064</v>
      </c>
      <c r="I24" s="13">
        <v>14548</v>
      </c>
      <c r="J24" s="13">
        <v>34366</v>
      </c>
      <c r="K24" s="11">
        <f t="shared" si="4"/>
        <v>459950</v>
      </c>
    </row>
    <row r="25" spans="1:12" ht="17.25" customHeight="1">
      <c r="A25" s="12" t="s">
        <v>28</v>
      </c>
      <c r="B25" s="13">
        <v>27844</v>
      </c>
      <c r="C25" s="13">
        <v>44310</v>
      </c>
      <c r="D25" s="13">
        <v>51231</v>
      </c>
      <c r="E25" s="13">
        <v>31461</v>
      </c>
      <c r="F25" s="13">
        <v>38088</v>
      </c>
      <c r="G25" s="13">
        <v>47048</v>
      </c>
      <c r="H25" s="13">
        <v>23081</v>
      </c>
      <c r="I25" s="13">
        <v>9311</v>
      </c>
      <c r="J25" s="13">
        <v>21994</v>
      </c>
      <c r="K25" s="11">
        <f t="shared" si="4"/>
        <v>294368</v>
      </c>
      <c r="L25" s="53"/>
    </row>
    <row r="26" spans="1:12" ht="17.25" customHeight="1">
      <c r="A26" s="12" t="s">
        <v>29</v>
      </c>
      <c r="B26" s="13">
        <v>15663</v>
      </c>
      <c r="C26" s="13">
        <v>24925</v>
      </c>
      <c r="D26" s="13">
        <v>28817</v>
      </c>
      <c r="E26" s="13">
        <v>17697</v>
      </c>
      <c r="F26" s="13">
        <v>21424</v>
      </c>
      <c r="G26" s="13">
        <v>26464</v>
      </c>
      <c r="H26" s="13">
        <v>12983</v>
      </c>
      <c r="I26" s="13">
        <v>5237</v>
      </c>
      <c r="J26" s="13">
        <v>12372</v>
      </c>
      <c r="K26" s="11">
        <f t="shared" si="4"/>
        <v>165582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5351</v>
      </c>
      <c r="I27" s="11">
        <v>0</v>
      </c>
      <c r="J27" s="11">
        <v>0</v>
      </c>
      <c r="K27" s="11">
        <f t="shared" si="4"/>
        <v>5351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2.4120295</v>
      </c>
      <c r="C29" s="61">
        <f aca="true" t="shared" si="7" ref="C29:J29">SUM(C30:C33)</f>
        <v>2.7517504799999997</v>
      </c>
      <c r="D29" s="61">
        <f t="shared" si="7"/>
        <v>3.09831999</v>
      </c>
      <c r="E29" s="61">
        <f t="shared" si="7"/>
        <v>2.63576102</v>
      </c>
      <c r="F29" s="61">
        <f t="shared" si="7"/>
        <v>2.5571114400000003</v>
      </c>
      <c r="G29" s="61">
        <f t="shared" si="7"/>
        <v>2.1993840000000002</v>
      </c>
      <c r="H29" s="61">
        <f t="shared" si="7"/>
        <v>2.521934</v>
      </c>
      <c r="I29" s="61">
        <f t="shared" si="7"/>
        <v>4.47411316</v>
      </c>
      <c r="J29" s="61">
        <f t="shared" si="7"/>
        <v>2.6565209299999997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122</v>
      </c>
      <c r="B32" s="63">
        <v>-0.0016705</v>
      </c>
      <c r="C32" s="63">
        <v>-0.00135552</v>
      </c>
      <c r="D32" s="63">
        <v>-0.00118001</v>
      </c>
      <c r="E32" s="63">
        <v>-0.00023898</v>
      </c>
      <c r="F32" s="63">
        <v>-0.00188856</v>
      </c>
      <c r="G32" s="63">
        <v>-0.002016</v>
      </c>
      <c r="H32" s="63">
        <v>-0.002266</v>
      </c>
      <c r="I32" s="63">
        <v>-0.00658684</v>
      </c>
      <c r="J32" s="63">
        <v>-0.00017907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14278.89</v>
      </c>
      <c r="I35" s="19">
        <v>0</v>
      </c>
      <c r="J35" s="19">
        <v>0</v>
      </c>
      <c r="K35" s="23">
        <f>SUM(B35:J35)</f>
        <v>14278.89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1391</v>
      </c>
      <c r="C39" s="23">
        <f aca="true" t="shared" si="8" ref="C39:J39">+C43</f>
        <v>1510.84</v>
      </c>
      <c r="D39" s="23">
        <f t="shared" si="8"/>
        <v>1339.64</v>
      </c>
      <c r="E39" s="19">
        <f t="shared" si="8"/>
        <v>179.76</v>
      </c>
      <c r="F39" s="23">
        <f t="shared" si="8"/>
        <v>2088.64</v>
      </c>
      <c r="G39" s="23">
        <f t="shared" si="8"/>
        <v>3424</v>
      </c>
      <c r="H39" s="23">
        <f t="shared" si="8"/>
        <v>1763.36</v>
      </c>
      <c r="I39" s="23">
        <f t="shared" si="8"/>
        <v>1022.92</v>
      </c>
      <c r="J39" s="23">
        <f t="shared" si="8"/>
        <v>201.16</v>
      </c>
      <c r="K39" s="23">
        <f aca="true" t="shared" si="9" ref="K39:K44">SUM(B39:J39)</f>
        <v>12921.320000000002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121</v>
      </c>
      <c r="B43" s="66">
        <f>ROUND(B44*B45,2)</f>
        <v>1391</v>
      </c>
      <c r="C43" s="66">
        <f>ROUND(C44*C45,2)</f>
        <v>1510.84</v>
      </c>
      <c r="D43" s="66">
        <f aca="true" t="shared" si="10" ref="D43:J43">ROUND(D44*D45,2)</f>
        <v>1339.64</v>
      </c>
      <c r="E43" s="66">
        <f t="shared" si="10"/>
        <v>179.76</v>
      </c>
      <c r="F43" s="66">
        <f t="shared" si="10"/>
        <v>2088.64</v>
      </c>
      <c r="G43" s="66">
        <f t="shared" si="10"/>
        <v>3424</v>
      </c>
      <c r="H43" s="66">
        <f t="shared" si="10"/>
        <v>1763.36</v>
      </c>
      <c r="I43" s="66">
        <f t="shared" si="10"/>
        <v>1022.92</v>
      </c>
      <c r="J43" s="66">
        <f t="shared" si="10"/>
        <v>201.16</v>
      </c>
      <c r="K43" s="66">
        <f t="shared" si="9"/>
        <v>12921.320000000002</v>
      </c>
    </row>
    <row r="44" spans="1:11" ht="17.25" customHeight="1">
      <c r="A44" s="67" t="s">
        <v>43</v>
      </c>
      <c r="B44" s="68">
        <v>325</v>
      </c>
      <c r="C44" s="68">
        <v>353</v>
      </c>
      <c r="D44" s="68">
        <v>313</v>
      </c>
      <c r="E44" s="68">
        <v>42</v>
      </c>
      <c r="F44" s="68">
        <v>488</v>
      </c>
      <c r="G44" s="68">
        <v>800</v>
      </c>
      <c r="H44" s="68">
        <v>412</v>
      </c>
      <c r="I44" s="68">
        <v>239</v>
      </c>
      <c r="J44" s="68">
        <v>47</v>
      </c>
      <c r="K44" s="68">
        <f t="shared" si="9"/>
        <v>3019</v>
      </c>
    </row>
    <row r="45" spans="1:12" ht="17.25" customHeight="1">
      <c r="A45" s="67" t="s">
        <v>44</v>
      </c>
      <c r="B45" s="66">
        <v>4.28</v>
      </c>
      <c r="C45" s="66">
        <v>4.28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4.28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1241589.66</v>
      </c>
      <c r="C47" s="22">
        <f aca="true" t="shared" si="11" ref="C47:H47">+C48+C56</f>
        <v>1885226.85</v>
      </c>
      <c r="D47" s="22">
        <f t="shared" si="11"/>
        <v>2222634.4700000007</v>
      </c>
      <c r="E47" s="22">
        <f t="shared" si="11"/>
        <v>1293278.5999999999</v>
      </c>
      <c r="F47" s="22">
        <f t="shared" si="11"/>
        <v>1706677.8</v>
      </c>
      <c r="G47" s="22">
        <f t="shared" si="11"/>
        <v>2437237.18</v>
      </c>
      <c r="H47" s="22">
        <f t="shared" si="11"/>
        <v>1255432.7500000002</v>
      </c>
      <c r="I47" s="22">
        <f>+I48+I56</f>
        <v>468621.43999999994</v>
      </c>
      <c r="J47" s="22">
        <f>+J48+J56</f>
        <v>716120.59</v>
      </c>
      <c r="K47" s="22">
        <f>SUM(B47:J47)</f>
        <v>13226819.34</v>
      </c>
    </row>
    <row r="48" spans="1:11" ht="17.25" customHeight="1">
      <c r="A48" s="16" t="s">
        <v>46</v>
      </c>
      <c r="B48" s="23">
        <f>SUM(B49:B55)</f>
        <v>1224089.76</v>
      </c>
      <c r="C48" s="23">
        <f aca="true" t="shared" si="12" ref="C48:H48">SUM(C49:C55)</f>
        <v>1863056.29</v>
      </c>
      <c r="D48" s="23">
        <f t="shared" si="12"/>
        <v>2197199.5800000005</v>
      </c>
      <c r="E48" s="23">
        <f t="shared" si="12"/>
        <v>1272237.5599999998</v>
      </c>
      <c r="F48" s="23">
        <f t="shared" si="12"/>
        <v>1685041.3</v>
      </c>
      <c r="G48" s="23">
        <f t="shared" si="12"/>
        <v>2409323.56</v>
      </c>
      <c r="H48" s="23">
        <f t="shared" si="12"/>
        <v>1237160.1800000002</v>
      </c>
      <c r="I48" s="23">
        <f>SUM(I49:I55)</f>
        <v>468621.43999999994</v>
      </c>
      <c r="J48" s="23">
        <f>SUM(J49:J55)</f>
        <v>702920.01</v>
      </c>
      <c r="K48" s="23">
        <f aca="true" t="shared" si="13" ref="K48:K56">SUM(B48:J48)</f>
        <v>13059649.68</v>
      </c>
    </row>
    <row r="49" spans="1:11" ht="17.25" customHeight="1">
      <c r="A49" s="35" t="s">
        <v>47</v>
      </c>
      <c r="B49" s="23">
        <f aca="true" t="shared" si="14" ref="B49:H49">ROUND(B30*B7,2)</f>
        <v>1223545.56</v>
      </c>
      <c r="C49" s="23">
        <f t="shared" si="14"/>
        <v>1858331.77</v>
      </c>
      <c r="D49" s="23">
        <f t="shared" si="14"/>
        <v>2196696.24</v>
      </c>
      <c r="E49" s="23">
        <f t="shared" si="14"/>
        <v>1272173.14</v>
      </c>
      <c r="F49" s="23">
        <f t="shared" si="14"/>
        <v>1684195.61</v>
      </c>
      <c r="G49" s="23">
        <f t="shared" si="14"/>
        <v>2408104.86</v>
      </c>
      <c r="H49" s="23">
        <f t="shared" si="14"/>
        <v>1222215.12</v>
      </c>
      <c r="I49" s="23">
        <f>ROUND(I30*I7,2)</f>
        <v>468286.92</v>
      </c>
      <c r="J49" s="23">
        <f>ROUND(J30*J7,2)</f>
        <v>702766.22</v>
      </c>
      <c r="K49" s="23">
        <f t="shared" si="13"/>
        <v>13036315.440000001</v>
      </c>
    </row>
    <row r="50" spans="1:11" ht="17.25" customHeight="1">
      <c r="A50" s="35" t="s">
        <v>48</v>
      </c>
      <c r="B50" s="19">
        <v>0</v>
      </c>
      <c r="C50" s="23">
        <f>ROUND(C31*C7,2)</f>
        <v>4130.68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4130.68</v>
      </c>
    </row>
    <row r="51" spans="1:11" ht="17.25" customHeight="1">
      <c r="A51" s="69" t="s">
        <v>123</v>
      </c>
      <c r="B51" s="70">
        <f>ROUND(B32*B7,2)</f>
        <v>-846.8</v>
      </c>
      <c r="C51" s="70">
        <f>ROUND(C32*C7,2)</f>
        <v>-917</v>
      </c>
      <c r="D51" s="70">
        <f aca="true" t="shared" si="15" ref="D51:J51">ROUND(D32*D7,2)</f>
        <v>-836.3</v>
      </c>
      <c r="E51" s="70">
        <f t="shared" si="15"/>
        <v>-115.34</v>
      </c>
      <c r="F51" s="70">
        <f t="shared" si="15"/>
        <v>-1242.95</v>
      </c>
      <c r="G51" s="70">
        <f t="shared" si="15"/>
        <v>-2205.3</v>
      </c>
      <c r="H51" s="70">
        <f t="shared" si="15"/>
        <v>-1097.19</v>
      </c>
      <c r="I51" s="70">
        <f t="shared" si="15"/>
        <v>-688.4</v>
      </c>
      <c r="J51" s="70">
        <f t="shared" si="15"/>
        <v>-47.37</v>
      </c>
      <c r="K51" s="70">
        <f>SUM(B51:J51)</f>
        <v>-7996.650000000001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14278.89</v>
      </c>
      <c r="I53" s="32">
        <f>+I35</f>
        <v>0</v>
      </c>
      <c r="J53" s="32">
        <f>+J35</f>
        <v>0</v>
      </c>
      <c r="K53" s="23">
        <f t="shared" si="13"/>
        <v>14278.89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1391</v>
      </c>
      <c r="C55" s="37">
        <v>1510.84</v>
      </c>
      <c r="D55" s="37">
        <v>1339.64</v>
      </c>
      <c r="E55" s="19">
        <v>179.76</v>
      </c>
      <c r="F55" s="37">
        <v>2088.64</v>
      </c>
      <c r="G55" s="37">
        <v>3424</v>
      </c>
      <c r="H55" s="37">
        <v>1763.36</v>
      </c>
      <c r="I55" s="37">
        <v>1022.92</v>
      </c>
      <c r="J55" s="19">
        <v>201.16</v>
      </c>
      <c r="K55" s="23">
        <f t="shared" si="13"/>
        <v>12921.320000000002</v>
      </c>
    </row>
    <row r="56" spans="1:11" ht="17.25" customHeight="1">
      <c r="A56" s="16" t="s">
        <v>53</v>
      </c>
      <c r="B56" s="37">
        <v>17499.9</v>
      </c>
      <c r="C56" s="37">
        <v>22170.56</v>
      </c>
      <c r="D56" s="37">
        <v>25434.89</v>
      </c>
      <c r="E56" s="37">
        <v>21041.04</v>
      </c>
      <c r="F56" s="37">
        <v>21636.5</v>
      </c>
      <c r="G56" s="37">
        <v>27913.62</v>
      </c>
      <c r="H56" s="37">
        <v>18272.57</v>
      </c>
      <c r="I56" s="19">
        <v>0</v>
      </c>
      <c r="J56" s="37">
        <v>13200.58</v>
      </c>
      <c r="K56" s="37">
        <f t="shared" si="13"/>
        <v>167169.66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-113575.23</v>
      </c>
      <c r="C60" s="36">
        <f t="shared" si="16"/>
        <v>208597.70999999996</v>
      </c>
      <c r="D60" s="36">
        <f t="shared" si="16"/>
        <v>-6792.070000000007</v>
      </c>
      <c r="E60" s="36">
        <f t="shared" si="16"/>
        <v>-224913.26</v>
      </c>
      <c r="F60" s="36">
        <f t="shared" si="16"/>
        <v>204792.03000000003</v>
      </c>
      <c r="G60" s="36">
        <f t="shared" si="16"/>
        <v>-355455.9</v>
      </c>
      <c r="H60" s="36">
        <f t="shared" si="16"/>
        <v>-122733.54</v>
      </c>
      <c r="I60" s="36">
        <f t="shared" si="16"/>
        <v>-66034.81</v>
      </c>
      <c r="J60" s="36">
        <f t="shared" si="16"/>
        <v>2218.279999999999</v>
      </c>
      <c r="K60" s="36">
        <f>SUM(B60:J60)</f>
        <v>-473896.79000000004</v>
      </c>
    </row>
    <row r="61" spans="1:11" ht="18.75" customHeight="1">
      <c r="A61" s="16" t="s">
        <v>78</v>
      </c>
      <c r="B61" s="36">
        <f aca="true" t="shared" si="17" ref="B61:J61">B62+B63+B64+B65+B66+B67</f>
        <v>-216068.47</v>
      </c>
      <c r="C61" s="36">
        <f t="shared" si="17"/>
        <v>-222332.73</v>
      </c>
      <c r="D61" s="36">
        <f t="shared" si="17"/>
        <v>-208597.73</v>
      </c>
      <c r="E61" s="36">
        <f t="shared" si="17"/>
        <v>-250096.56</v>
      </c>
      <c r="F61" s="36">
        <f t="shared" si="17"/>
        <v>-229872.72999999998</v>
      </c>
      <c r="G61" s="36">
        <f t="shared" si="17"/>
        <v>-265572.02</v>
      </c>
      <c r="H61" s="36">
        <f t="shared" si="17"/>
        <v>-179469.5</v>
      </c>
      <c r="I61" s="36">
        <f t="shared" si="17"/>
        <v>-33677</v>
      </c>
      <c r="J61" s="36">
        <f t="shared" si="17"/>
        <v>-61946.5</v>
      </c>
      <c r="K61" s="36">
        <f aca="true" t="shared" si="18" ref="K61:K94">SUM(B61:J61)</f>
        <v>-1667633.24</v>
      </c>
    </row>
    <row r="62" spans="1:11" ht="18.75" customHeight="1">
      <c r="A62" s="12" t="s">
        <v>79</v>
      </c>
      <c r="B62" s="36">
        <f>-ROUND(B9*$D$3,2)</f>
        <v>-153065.5</v>
      </c>
      <c r="C62" s="36">
        <f aca="true" t="shared" si="19" ref="C62:J62">-ROUND(C9*$D$3,2)</f>
        <v>-213850</v>
      </c>
      <c r="D62" s="36">
        <f t="shared" si="19"/>
        <v>-185720.5</v>
      </c>
      <c r="E62" s="36">
        <f t="shared" si="19"/>
        <v>-139300</v>
      </c>
      <c r="F62" s="36">
        <f t="shared" si="19"/>
        <v>-153527.5</v>
      </c>
      <c r="G62" s="36">
        <f t="shared" si="19"/>
        <v>-195226.5</v>
      </c>
      <c r="H62" s="36">
        <f t="shared" si="19"/>
        <v>-179469.5</v>
      </c>
      <c r="I62" s="36">
        <f t="shared" si="19"/>
        <v>-33677</v>
      </c>
      <c r="J62" s="36">
        <f t="shared" si="19"/>
        <v>-61946.5</v>
      </c>
      <c r="K62" s="36">
        <f t="shared" si="18"/>
        <v>-1315783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117</v>
      </c>
      <c r="B64" s="36">
        <v>-672</v>
      </c>
      <c r="C64" s="36">
        <v>-283.5</v>
      </c>
      <c r="D64" s="36">
        <v>-287</v>
      </c>
      <c r="E64" s="36">
        <v>-1046.5</v>
      </c>
      <c r="F64" s="36">
        <v>-532</v>
      </c>
      <c r="G64" s="36">
        <v>-420</v>
      </c>
      <c r="H64" s="19">
        <v>0</v>
      </c>
      <c r="I64" s="19">
        <v>0</v>
      </c>
      <c r="J64" s="19">
        <v>0</v>
      </c>
      <c r="K64" s="36">
        <f t="shared" si="18"/>
        <v>-3241</v>
      </c>
    </row>
    <row r="65" spans="1:11" ht="18.75" customHeight="1">
      <c r="A65" s="12" t="s">
        <v>124</v>
      </c>
      <c r="B65" s="36">
        <v>-150.5</v>
      </c>
      <c r="C65" s="36">
        <v>-581</v>
      </c>
      <c r="D65" s="36">
        <v>-1064</v>
      </c>
      <c r="E65" s="36">
        <v>-388.5</v>
      </c>
      <c r="F65" s="19">
        <v>0</v>
      </c>
      <c r="G65" s="48">
        <v>-17.5</v>
      </c>
      <c r="H65" s="19">
        <v>0</v>
      </c>
      <c r="I65" s="19">
        <v>0</v>
      </c>
      <c r="J65" s="19">
        <v>0</v>
      </c>
      <c r="K65" s="36">
        <f t="shared" si="18"/>
        <v>-2201.5</v>
      </c>
    </row>
    <row r="66" spans="1:11" ht="18.75" customHeight="1">
      <c r="A66" s="12" t="s">
        <v>56</v>
      </c>
      <c r="B66" s="48">
        <v>-62180.47</v>
      </c>
      <c r="C66" s="48">
        <v>-7618.23</v>
      </c>
      <c r="D66" s="48">
        <v>-21526.23</v>
      </c>
      <c r="E66" s="48">
        <v>-109316.56</v>
      </c>
      <c r="F66" s="48">
        <v>-75813.23</v>
      </c>
      <c r="G66" s="48">
        <v>-69908.02</v>
      </c>
      <c r="H66" s="19">
        <v>0</v>
      </c>
      <c r="I66" s="19">
        <v>0</v>
      </c>
      <c r="J66" s="19">
        <v>0</v>
      </c>
      <c r="K66" s="36">
        <f t="shared" si="18"/>
        <v>-346362.74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48">
        <v>-45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8"/>
        <v>-45</v>
      </c>
    </row>
    <row r="68" spans="1:11" ht="18.75" customHeight="1">
      <c r="A68" s="12" t="s">
        <v>83</v>
      </c>
      <c r="B68" s="36">
        <f aca="true" t="shared" si="20" ref="B68:J68">SUM(B69:B92)</f>
        <v>-13023.75</v>
      </c>
      <c r="C68" s="36">
        <f t="shared" si="20"/>
        <v>-19069.420000000002</v>
      </c>
      <c r="D68" s="36">
        <f t="shared" si="20"/>
        <v>-18958.62</v>
      </c>
      <c r="E68" s="48">
        <f t="shared" si="20"/>
        <v>-23267.75</v>
      </c>
      <c r="F68" s="36">
        <f t="shared" si="20"/>
        <v>-17604.32</v>
      </c>
      <c r="G68" s="36">
        <f t="shared" si="20"/>
        <v>-626264.23</v>
      </c>
      <c r="H68" s="36">
        <f t="shared" si="20"/>
        <v>-12851.52</v>
      </c>
      <c r="I68" s="36">
        <f t="shared" si="20"/>
        <v>-42406.52</v>
      </c>
      <c r="J68" s="36">
        <f t="shared" si="20"/>
        <v>-22132.59</v>
      </c>
      <c r="K68" s="36">
        <f t="shared" si="18"/>
        <v>-795578.72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48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60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8"/>
        <v>-30000</v>
      </c>
    </row>
    <row r="73" spans="1:11" ht="18.75" customHeight="1">
      <c r="A73" s="35" t="s">
        <v>62</v>
      </c>
      <c r="B73" s="36">
        <v>-13023.75</v>
      </c>
      <c r="C73" s="36">
        <v>-18906.29</v>
      </c>
      <c r="D73" s="36">
        <v>-17872.87</v>
      </c>
      <c r="E73" s="36">
        <v>-12533.54</v>
      </c>
      <c r="F73" s="36">
        <v>-17223.67</v>
      </c>
      <c r="G73" s="36">
        <v>-26246.23</v>
      </c>
      <c r="H73" s="36">
        <v>-12851.52</v>
      </c>
      <c r="I73" s="36">
        <v>-4517.9</v>
      </c>
      <c r="J73" s="36">
        <v>-9314.03</v>
      </c>
      <c r="K73" s="49">
        <f t="shared" si="18"/>
        <v>-132489.8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36">
        <v>-600000</v>
      </c>
      <c r="H81" s="19">
        <v>0</v>
      </c>
      <c r="I81" s="19">
        <v>0</v>
      </c>
      <c r="J81" s="19">
        <v>0</v>
      </c>
      <c r="K81" s="49">
        <f t="shared" si="18"/>
        <v>-600000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110</v>
      </c>
      <c r="B92" s="19">
        <v>0</v>
      </c>
      <c r="C92" s="19">
        <v>0</v>
      </c>
      <c r="D92" s="19">
        <v>0</v>
      </c>
      <c r="E92" s="49">
        <v>-10734.21</v>
      </c>
      <c r="F92" s="19">
        <v>0</v>
      </c>
      <c r="G92" s="19">
        <v>0</v>
      </c>
      <c r="H92" s="19">
        <v>0</v>
      </c>
      <c r="I92" s="49">
        <v>-5904.63</v>
      </c>
      <c r="J92" s="49">
        <v>-12818.56</v>
      </c>
      <c r="K92" s="49">
        <f t="shared" si="18"/>
        <v>-29457.4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111</v>
      </c>
      <c r="B94" s="19">
        <v>115516.99</v>
      </c>
      <c r="C94" s="19">
        <v>449999.86</v>
      </c>
      <c r="D94" s="19">
        <v>220764.28</v>
      </c>
      <c r="E94" s="19">
        <v>48451.05</v>
      </c>
      <c r="F94" s="19">
        <v>452269.08</v>
      </c>
      <c r="G94" s="19">
        <v>536380.35</v>
      </c>
      <c r="H94" s="19">
        <v>69587.48</v>
      </c>
      <c r="I94" s="19">
        <v>10048.71</v>
      </c>
      <c r="J94" s="19">
        <v>86297.37</v>
      </c>
      <c r="K94" s="19">
        <f t="shared" si="18"/>
        <v>1989315.17</v>
      </c>
      <c r="L94" s="56"/>
    </row>
    <row r="95" spans="1:12" ht="18.75" customHeight="1">
      <c r="A95" s="16" t="s">
        <v>120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87</v>
      </c>
      <c r="B97" s="24">
        <f aca="true" t="shared" si="21" ref="B97:H97">+B98+B99</f>
        <v>1128014.43</v>
      </c>
      <c r="C97" s="24">
        <f t="shared" si="21"/>
        <v>2093824.56</v>
      </c>
      <c r="D97" s="24">
        <f t="shared" si="21"/>
        <v>2215842.4000000004</v>
      </c>
      <c r="E97" s="24">
        <f t="shared" si="21"/>
        <v>1068365.3399999999</v>
      </c>
      <c r="F97" s="24">
        <f t="shared" si="21"/>
        <v>1911469.83</v>
      </c>
      <c r="G97" s="24">
        <f t="shared" si="21"/>
        <v>2081781.2800000003</v>
      </c>
      <c r="H97" s="24">
        <f t="shared" si="21"/>
        <v>1132699.2100000002</v>
      </c>
      <c r="I97" s="24">
        <f>+I98+I99</f>
        <v>402586.62999999995</v>
      </c>
      <c r="J97" s="24">
        <f>+J98+J99</f>
        <v>718338.87</v>
      </c>
      <c r="K97" s="49">
        <f>SUM(B97:J97)</f>
        <v>12752922.55</v>
      </c>
      <c r="L97" s="55"/>
    </row>
    <row r="98" spans="1:12" ht="18.75" customHeight="1">
      <c r="A98" s="16" t="s">
        <v>86</v>
      </c>
      <c r="B98" s="24">
        <f aca="true" t="shared" si="22" ref="B98:J98">+B48+B61+B68+B94</f>
        <v>1110514.53</v>
      </c>
      <c r="C98" s="24">
        <f t="shared" si="22"/>
        <v>2071654</v>
      </c>
      <c r="D98" s="24">
        <f t="shared" si="22"/>
        <v>2190407.5100000002</v>
      </c>
      <c r="E98" s="24">
        <f t="shared" si="22"/>
        <v>1047324.2999999998</v>
      </c>
      <c r="F98" s="24">
        <f t="shared" si="22"/>
        <v>1889833.33</v>
      </c>
      <c r="G98" s="24">
        <f t="shared" si="22"/>
        <v>2053867.6600000001</v>
      </c>
      <c r="H98" s="24">
        <f t="shared" si="22"/>
        <v>1114426.6400000001</v>
      </c>
      <c r="I98" s="24">
        <f t="shared" si="22"/>
        <v>402586.62999999995</v>
      </c>
      <c r="J98" s="24">
        <f t="shared" si="22"/>
        <v>705138.29</v>
      </c>
      <c r="K98" s="49">
        <f>SUM(B98:J98)</f>
        <v>12585752.890000004</v>
      </c>
      <c r="L98" s="55"/>
    </row>
    <row r="99" spans="1:11" ht="18" customHeight="1">
      <c r="A99" s="16" t="s">
        <v>118</v>
      </c>
      <c r="B99" s="24">
        <f aca="true" t="shared" si="23" ref="B99:J99">IF(+B56+B95+B100&lt;0,0,(B56+B95+B100))</f>
        <v>17499.9</v>
      </c>
      <c r="C99" s="24">
        <f>IF(+C56+C95+C100&lt;0,0,(C56+C95+C100))</f>
        <v>22170.56</v>
      </c>
      <c r="D99" s="24">
        <f t="shared" si="23"/>
        <v>25434.89</v>
      </c>
      <c r="E99" s="24">
        <f t="shared" si="23"/>
        <v>21041.04</v>
      </c>
      <c r="F99" s="24">
        <f t="shared" si="23"/>
        <v>21636.5</v>
      </c>
      <c r="G99" s="24">
        <f t="shared" si="23"/>
        <v>27913.62</v>
      </c>
      <c r="H99" s="24">
        <f t="shared" si="23"/>
        <v>18272.57</v>
      </c>
      <c r="I99" s="19">
        <f t="shared" si="23"/>
        <v>0</v>
      </c>
      <c r="J99" s="24">
        <f t="shared" si="23"/>
        <v>13200.58</v>
      </c>
      <c r="K99" s="49">
        <f>SUM(B99:J99)</f>
        <v>167169.66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12752922.55</v>
      </c>
      <c r="L105" s="55"/>
    </row>
    <row r="106" spans="1:11" ht="18.75" customHeight="1">
      <c r="A106" s="26" t="s">
        <v>74</v>
      </c>
      <c r="B106" s="27">
        <v>154561.95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154561.95</v>
      </c>
    </row>
    <row r="107" spans="1:11" ht="18.75" customHeight="1">
      <c r="A107" s="26" t="s">
        <v>75</v>
      </c>
      <c r="B107" s="27">
        <v>973452.48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973452.48</v>
      </c>
    </row>
    <row r="108" spans="1:11" ht="18.75" customHeight="1">
      <c r="A108" s="26" t="s">
        <v>76</v>
      </c>
      <c r="B108" s="41">
        <v>0</v>
      </c>
      <c r="C108" s="27">
        <f>+C97</f>
        <v>2093824.56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2093824.56</v>
      </c>
    </row>
    <row r="109" spans="1:11" ht="18.75" customHeight="1">
      <c r="A109" s="26" t="s">
        <v>77</v>
      </c>
      <c r="B109" s="41">
        <v>0</v>
      </c>
      <c r="C109" s="41">
        <v>0</v>
      </c>
      <c r="D109" s="27">
        <f>+D97</f>
        <v>2215842.4000000004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2215842.4000000004</v>
      </c>
    </row>
    <row r="110" spans="1:11" ht="18.75" customHeight="1">
      <c r="A110" s="26" t="s">
        <v>94</v>
      </c>
      <c r="B110" s="41">
        <v>0</v>
      </c>
      <c r="C110" s="41">
        <v>0</v>
      </c>
      <c r="D110" s="41">
        <v>0</v>
      </c>
      <c r="E110" s="27">
        <f>+E97</f>
        <v>1068365.3399999999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1068365.3399999999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95</v>
      </c>
      <c r="B112" s="41">
        <v>0</v>
      </c>
      <c r="C112" s="41">
        <v>0</v>
      </c>
      <c r="D112" s="41">
        <v>0</v>
      </c>
      <c r="E112" s="41">
        <v>0</v>
      </c>
      <c r="F112" s="27">
        <v>361346.52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361346.52</v>
      </c>
    </row>
    <row r="113" spans="1:11" ht="18.75" customHeight="1">
      <c r="A113" s="26" t="s">
        <v>96</v>
      </c>
      <c r="B113" s="41">
        <v>0</v>
      </c>
      <c r="C113" s="41">
        <v>0</v>
      </c>
      <c r="D113" s="41">
        <v>0</v>
      </c>
      <c r="E113" s="41">
        <v>0</v>
      </c>
      <c r="F113" s="27">
        <v>696746.52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696746.52</v>
      </c>
    </row>
    <row r="114" spans="1:11" ht="18.75" customHeight="1">
      <c r="A114" s="26" t="s">
        <v>97</v>
      </c>
      <c r="B114" s="41">
        <v>0</v>
      </c>
      <c r="C114" s="41">
        <v>0</v>
      </c>
      <c r="D114" s="41">
        <v>0</v>
      </c>
      <c r="E114" s="41">
        <v>0</v>
      </c>
      <c r="F114" s="27">
        <v>853376.8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853376.8</v>
      </c>
    </row>
    <row r="115" spans="1:11" ht="18.75" customHeight="1">
      <c r="A115" s="26" t="s">
        <v>98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728353.55</v>
      </c>
      <c r="H115" s="41">
        <v>0</v>
      </c>
      <c r="I115" s="41">
        <v>0</v>
      </c>
      <c r="J115" s="41">
        <v>0</v>
      </c>
      <c r="K115" s="42">
        <f t="shared" si="24"/>
        <v>728353.55</v>
      </c>
    </row>
    <row r="116" spans="1:11" ht="18.75" customHeight="1">
      <c r="A116" s="26" t="s">
        <v>99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49683.53</v>
      </c>
      <c r="H116" s="41">
        <v>0</v>
      </c>
      <c r="I116" s="41">
        <v>0</v>
      </c>
      <c r="J116" s="41">
        <v>0</v>
      </c>
      <c r="K116" s="42">
        <f t="shared" si="24"/>
        <v>49683.53</v>
      </c>
    </row>
    <row r="117" spans="1:11" ht="18.75" customHeight="1">
      <c r="A117" s="26" t="s">
        <v>100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395491.8</v>
      </c>
      <c r="H117" s="41">
        <v>0</v>
      </c>
      <c r="I117" s="41">
        <v>0</v>
      </c>
      <c r="J117" s="41">
        <v>0</v>
      </c>
      <c r="K117" s="42">
        <f t="shared" si="24"/>
        <v>395491.8</v>
      </c>
    </row>
    <row r="118" spans="1:11" ht="18.75" customHeight="1">
      <c r="A118" s="26" t="s">
        <v>101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494634.32</v>
      </c>
      <c r="H118" s="41">
        <v>0</v>
      </c>
      <c r="I118" s="41">
        <v>0</v>
      </c>
      <c r="J118" s="41">
        <v>0</v>
      </c>
      <c r="K118" s="42">
        <f t="shared" si="24"/>
        <v>494634.32</v>
      </c>
    </row>
    <row r="119" spans="1:11" ht="18.75" customHeight="1">
      <c r="A119" s="26" t="s">
        <v>102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413618.07</v>
      </c>
      <c r="H119" s="41">
        <v>0</v>
      </c>
      <c r="I119" s="41">
        <v>0</v>
      </c>
      <c r="J119" s="41">
        <v>0</v>
      </c>
      <c r="K119" s="42">
        <f t="shared" si="24"/>
        <v>413618.07</v>
      </c>
    </row>
    <row r="120" spans="1:11" ht="18.75" customHeight="1">
      <c r="A120" s="26" t="s">
        <v>103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396350.18</v>
      </c>
      <c r="I120" s="41">
        <v>0</v>
      </c>
      <c r="J120" s="41">
        <v>0</v>
      </c>
      <c r="K120" s="42">
        <f t="shared" si="24"/>
        <v>396350.18</v>
      </c>
    </row>
    <row r="121" spans="1:11" ht="18.75" customHeight="1">
      <c r="A121" s="26" t="s">
        <v>104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736349.03</v>
      </c>
      <c r="I121" s="41">
        <v>0</v>
      </c>
      <c r="J121" s="41">
        <v>0</v>
      </c>
      <c r="K121" s="42">
        <f t="shared" si="24"/>
        <v>736349.03</v>
      </c>
    </row>
    <row r="122" spans="1:11" ht="18.75" customHeight="1">
      <c r="A122" s="26" t="s">
        <v>105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402586.63</v>
      </c>
      <c r="J122" s="41">
        <v>0</v>
      </c>
      <c r="K122" s="42">
        <f t="shared" si="24"/>
        <v>402586.63</v>
      </c>
    </row>
    <row r="123" spans="1:11" ht="18.75" customHeight="1">
      <c r="A123" s="28" t="s">
        <v>106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718338.87</v>
      </c>
      <c r="K123" s="45">
        <f t="shared" si="24"/>
        <v>718338.87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2015-01-29T11:35:37Z</dcterms:modified>
  <cp:category/>
  <cp:version/>
  <cp:contentType/>
  <cp:contentStatus/>
</cp:coreProperties>
</file>