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<sst xmlns="http://schemas.openxmlformats.org/spreadsheetml/2006/main" count="126" uniqueCount="126">
  <si>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</si>
  <si>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</si>
  <si>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</si>
  <si>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</si>
  <si>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</si>
  <si>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</si>
  <si>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</si>
  <si>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</si>
  <si>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</si>
  <si>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</si>
  <si>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</si>
  <si>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</si>
  <si>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</si>
  <si>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</si>
  <si>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</si>
  <si>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</si>
  <si>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</si>
  <si>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</si>
  <si>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</si>
  <si>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</si>
  <si>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</si>
  <si>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</si>
  <si>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</si>
  <si>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</si>
  <si>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</si>
  <si>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</si>
  <si>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</si>
  <si>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</si>
  <si>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</si>
  <si>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</si>
  <si>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</si>
  <si>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</si>
  <si>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</si>
  <si>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</si>
  <si>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</si>
  <si>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</si>
  <si>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</si>
  <si>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</si>
  <si>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</si>
  <si>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</si>
  <si>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</si>
  <si>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</si>
  <si>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</si>
  <si>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</si>
  <si>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</si>
  <si>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</si>
  <si>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</si>
  <si>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</si>
  <si>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</si>
  <si>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</si>
  <si>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</si>
  <si>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</si>
  <si>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</si>
  <si>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</si>
  <si>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</si>
  <si>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</si>
  <si>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</si>
  <si>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</si>
  <si>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</si>
  <si>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</si>
  <si>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</si>
  <si>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</si>
  <si>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</si>
  <si>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</si>
  <si>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</si>
  <si>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</si>
  <si>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</si>
  <si>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</si>
  <si>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</si>
  <si>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</si>
  <si>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</si>
  <si>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</si>
  <si>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</si>
  <si>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</si>
  <si>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</si>
  <si>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</si>
  <si>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</si>
  <si>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</si>
  <si>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</si>
  <si>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</si>
  <si>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</si>
  <si>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</si>
  <si>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</si>
  <si>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</si>
  <si>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</si>
  <si>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</si>
  <si>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</si>
  <si>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</si>
  <si>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</si>
  <si>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</si>
  <si>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</si>
  <si>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</si>
  <si>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</si>
  <si>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</si>
  <si>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</si>
  <si>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</si>
  <si>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</si>
  <si>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</si>
  <si>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</si>
  <si>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</si>
  <si>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</si>
  <si>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</si>
  <si>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</si>
  <si>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</si>
  <si>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</si>
  <si>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</si>
  <si>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</si>
  <si>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</si>
  <si>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</si>
  <si>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</si>
  <si>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</si>
  <si>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</si>
  <si>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</si>
  <si>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</si>
  <si>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</si>
  <si>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</si>
  <si>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</si>
  <si>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</si>
  <si>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</si>
  <si>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</si>
  <si>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</si>
  <si>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</si>
  <si>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</si>
  <si>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</si>
  <si>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</si>
  <si>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OPERAÇÃO 20/01/15 - VENCIMENTO 27/01/15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</si>
</sst>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109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108</v>
      </c>
      <c r="J5" s="78" t="s">
        <v>107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518103</v>
      </c>
      <c r="C7" s="9">
        <f t="shared" si="0"/>
        <v>697398</v>
      </c>
      <c r="D7" s="9">
        <f t="shared" si="0"/>
        <v>733934</v>
      </c>
      <c r="E7" s="9">
        <f t="shared" si="0"/>
        <v>501834</v>
      </c>
      <c r="F7" s="9">
        <f t="shared" si="0"/>
        <v>664680</v>
      </c>
      <c r="G7" s="9">
        <f t="shared" si="0"/>
        <v>1098564</v>
      </c>
      <c r="H7" s="9">
        <f t="shared" si="0"/>
        <v>489490</v>
      </c>
      <c r="I7" s="9">
        <f t="shared" si="0"/>
        <v>107987</v>
      </c>
      <c r="J7" s="9">
        <f t="shared" si="0"/>
        <v>273816</v>
      </c>
      <c r="K7" s="9">
        <f t="shared" si="0"/>
        <v>5085806</v>
      </c>
      <c r="L7" s="53"/>
    </row>
    <row r="8" spans="1:11" ht="17.25" customHeight="1">
      <c r="A8" s="10" t="s">
        <v>116</v>
      </c>
      <c r="B8" s="11">
        <f>B9+B12+B16</f>
        <v>301767</v>
      </c>
      <c r="C8" s="11">
        <f aca="true" t="shared" si="1" ref="C8:J8">C9+C12+C16</f>
        <v>412609</v>
      </c>
      <c r="D8" s="11">
        <f t="shared" si="1"/>
        <v>405461</v>
      </c>
      <c r="E8" s="11">
        <f t="shared" si="1"/>
        <v>292774</v>
      </c>
      <c r="F8" s="11">
        <f t="shared" si="1"/>
        <v>361186</v>
      </c>
      <c r="G8" s="11">
        <f t="shared" si="1"/>
        <v>589132</v>
      </c>
      <c r="H8" s="11">
        <f t="shared" si="1"/>
        <v>296651</v>
      </c>
      <c r="I8" s="11">
        <f t="shared" si="1"/>
        <v>56088</v>
      </c>
      <c r="J8" s="11">
        <f t="shared" si="1"/>
        <v>151394</v>
      </c>
      <c r="K8" s="11">
        <f>SUM(B8:J8)</f>
        <v>2867062</v>
      </c>
    </row>
    <row r="9" spans="1:11" ht="17.25" customHeight="1">
      <c r="A9" s="15" t="s">
        <v>17</v>
      </c>
      <c r="B9" s="13">
        <f>+B10+B11</f>
        <v>45843</v>
      </c>
      <c r="C9" s="13">
        <f aca="true" t="shared" si="2" ref="C9:J9">+C10+C11</f>
        <v>65409</v>
      </c>
      <c r="D9" s="13">
        <f t="shared" si="2"/>
        <v>58395</v>
      </c>
      <c r="E9" s="13">
        <f t="shared" si="2"/>
        <v>42806</v>
      </c>
      <c r="F9" s="13">
        <f t="shared" si="2"/>
        <v>46013</v>
      </c>
      <c r="G9" s="13">
        <f t="shared" si="2"/>
        <v>59221</v>
      </c>
      <c r="H9" s="13">
        <f t="shared" si="2"/>
        <v>53083</v>
      </c>
      <c r="I9" s="13">
        <f t="shared" si="2"/>
        <v>9982</v>
      </c>
      <c r="J9" s="13">
        <f t="shared" si="2"/>
        <v>19020</v>
      </c>
      <c r="K9" s="11">
        <f>SUM(B9:J9)</f>
        <v>399772</v>
      </c>
    </row>
    <row r="10" spans="1:11" ht="17.25" customHeight="1">
      <c r="A10" s="30" t="s">
        <v>18</v>
      </c>
      <c r="B10" s="13">
        <v>45843</v>
      </c>
      <c r="C10" s="13">
        <v>65409</v>
      </c>
      <c r="D10" s="13">
        <v>58395</v>
      </c>
      <c r="E10" s="13">
        <v>42806</v>
      </c>
      <c r="F10" s="13">
        <v>46013</v>
      </c>
      <c r="G10" s="13">
        <v>59221</v>
      </c>
      <c r="H10" s="13">
        <v>53083</v>
      </c>
      <c r="I10" s="13">
        <v>9982</v>
      </c>
      <c r="J10" s="13">
        <v>19020</v>
      </c>
      <c r="K10" s="11">
        <f>SUM(B10:J10)</f>
        <v>399772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249897</v>
      </c>
      <c r="C12" s="17">
        <f t="shared" si="3"/>
        <v>338309</v>
      </c>
      <c r="D12" s="17">
        <f t="shared" si="3"/>
        <v>339681</v>
      </c>
      <c r="E12" s="17">
        <f t="shared" si="3"/>
        <v>244169</v>
      </c>
      <c r="F12" s="17">
        <f t="shared" si="3"/>
        <v>307770</v>
      </c>
      <c r="G12" s="17">
        <f t="shared" si="3"/>
        <v>517326</v>
      </c>
      <c r="H12" s="17">
        <f t="shared" si="3"/>
        <v>237311</v>
      </c>
      <c r="I12" s="17">
        <f t="shared" si="3"/>
        <v>44736</v>
      </c>
      <c r="J12" s="17">
        <f t="shared" si="3"/>
        <v>129437</v>
      </c>
      <c r="K12" s="11">
        <f aca="true" t="shared" si="4" ref="K12:K27">SUM(B12:J12)</f>
        <v>2408636</v>
      </c>
    </row>
    <row r="13" spans="1:13" ht="17.25" customHeight="1">
      <c r="A13" s="14" t="s">
        <v>20</v>
      </c>
      <c r="B13" s="13">
        <v>127419</v>
      </c>
      <c r="C13" s="13">
        <v>183140</v>
      </c>
      <c r="D13" s="13">
        <v>188161</v>
      </c>
      <c r="E13" s="13">
        <v>132408</v>
      </c>
      <c r="F13" s="13">
        <v>166495</v>
      </c>
      <c r="G13" s="13">
        <v>265591</v>
      </c>
      <c r="H13" s="13">
        <v>120721</v>
      </c>
      <c r="I13" s="13">
        <v>26525</v>
      </c>
      <c r="J13" s="13">
        <v>70790</v>
      </c>
      <c r="K13" s="11">
        <f t="shared" si="4"/>
        <v>1281250</v>
      </c>
      <c r="L13" s="53"/>
      <c r="M13" s="54"/>
    </row>
    <row r="14" spans="1:12" ht="17.25" customHeight="1">
      <c r="A14" s="14" t="s">
        <v>21</v>
      </c>
      <c r="B14" s="13">
        <v>117522</v>
      </c>
      <c r="C14" s="13">
        <v>147694</v>
      </c>
      <c r="D14" s="13">
        <v>144883</v>
      </c>
      <c r="E14" s="13">
        <v>106854</v>
      </c>
      <c r="F14" s="13">
        <v>135310</v>
      </c>
      <c r="G14" s="13">
        <v>243348</v>
      </c>
      <c r="H14" s="13">
        <v>111282</v>
      </c>
      <c r="I14" s="13">
        <v>17097</v>
      </c>
      <c r="J14" s="13">
        <v>56224</v>
      </c>
      <c r="K14" s="11">
        <f t="shared" si="4"/>
        <v>1080214</v>
      </c>
      <c r="L14" s="53"/>
    </row>
    <row r="15" spans="1:11" ht="17.25" customHeight="1">
      <c r="A15" s="14" t="s">
        <v>22</v>
      </c>
      <c r="B15" s="13">
        <v>4956</v>
      </c>
      <c r="C15" s="13">
        <v>7475</v>
      </c>
      <c r="D15" s="13">
        <v>6637</v>
      </c>
      <c r="E15" s="13">
        <v>4907</v>
      </c>
      <c r="F15" s="13">
        <v>5965</v>
      </c>
      <c r="G15" s="13">
        <v>8387</v>
      </c>
      <c r="H15" s="13">
        <v>5308</v>
      </c>
      <c r="I15" s="13">
        <v>1114</v>
      </c>
      <c r="J15" s="13">
        <v>2423</v>
      </c>
      <c r="K15" s="11">
        <f t="shared" si="4"/>
        <v>47172</v>
      </c>
    </row>
    <row r="16" spans="1:11" ht="17.25" customHeight="1">
      <c r="A16" s="15" t="s">
        <v>112</v>
      </c>
      <c r="B16" s="13">
        <f>B17+B18+B19</f>
        <v>6027</v>
      </c>
      <c r="C16" s="13">
        <f aca="true" t="shared" si="5" ref="C16:J16">C17+C18+C19</f>
        <v>8891</v>
      </c>
      <c r="D16" s="13">
        <f t="shared" si="5"/>
        <v>7385</v>
      </c>
      <c r="E16" s="13">
        <f t="shared" si="5"/>
        <v>5799</v>
      </c>
      <c r="F16" s="13">
        <f t="shared" si="5"/>
        <v>7403</v>
      </c>
      <c r="G16" s="13">
        <f t="shared" si="5"/>
        <v>12585</v>
      </c>
      <c r="H16" s="13">
        <f t="shared" si="5"/>
        <v>6257</v>
      </c>
      <c r="I16" s="13">
        <f t="shared" si="5"/>
        <v>1370</v>
      </c>
      <c r="J16" s="13">
        <f t="shared" si="5"/>
        <v>2937</v>
      </c>
      <c r="K16" s="11">
        <f t="shared" si="4"/>
        <v>58654</v>
      </c>
    </row>
    <row r="17" spans="1:11" ht="17.25" customHeight="1">
      <c r="A17" s="14" t="s">
        <v>113</v>
      </c>
      <c r="B17" s="13">
        <v>5528</v>
      </c>
      <c r="C17" s="13">
        <v>8292</v>
      </c>
      <c r="D17" s="13">
        <v>6927</v>
      </c>
      <c r="E17" s="13">
        <v>5316</v>
      </c>
      <c r="F17" s="13">
        <v>6827</v>
      </c>
      <c r="G17" s="13">
        <v>11546</v>
      </c>
      <c r="H17" s="13">
        <v>5829</v>
      </c>
      <c r="I17" s="13">
        <v>1301</v>
      </c>
      <c r="J17" s="13">
        <v>2734</v>
      </c>
      <c r="K17" s="11">
        <f t="shared" si="4"/>
        <v>54300</v>
      </c>
    </row>
    <row r="18" spans="1:11" ht="17.25" customHeight="1">
      <c r="A18" s="14" t="s">
        <v>114</v>
      </c>
      <c r="B18" s="13">
        <v>473</v>
      </c>
      <c r="C18" s="13">
        <v>573</v>
      </c>
      <c r="D18" s="13">
        <v>436</v>
      </c>
      <c r="E18" s="13">
        <v>476</v>
      </c>
      <c r="F18" s="13">
        <v>548</v>
      </c>
      <c r="G18" s="13">
        <v>1000</v>
      </c>
      <c r="H18" s="13">
        <v>408</v>
      </c>
      <c r="I18" s="13">
        <v>62</v>
      </c>
      <c r="J18" s="13">
        <v>194</v>
      </c>
      <c r="K18" s="11">
        <f t="shared" si="4"/>
        <v>4170</v>
      </c>
    </row>
    <row r="19" spans="1:11" ht="17.25" customHeight="1">
      <c r="A19" s="14" t="s">
        <v>115</v>
      </c>
      <c r="B19" s="13">
        <v>26</v>
      </c>
      <c r="C19" s="13">
        <v>26</v>
      </c>
      <c r="D19" s="13">
        <v>22</v>
      </c>
      <c r="E19" s="13">
        <v>7</v>
      </c>
      <c r="F19" s="13">
        <v>28</v>
      </c>
      <c r="G19" s="13">
        <v>39</v>
      </c>
      <c r="H19" s="13">
        <v>20</v>
      </c>
      <c r="I19" s="13">
        <v>7</v>
      </c>
      <c r="J19" s="13">
        <v>9</v>
      </c>
      <c r="K19" s="11">
        <f t="shared" si="4"/>
        <v>184</v>
      </c>
    </row>
    <row r="20" spans="1:11" ht="17.25" customHeight="1">
      <c r="A20" s="16" t="s">
        <v>23</v>
      </c>
      <c r="B20" s="11">
        <f>+B21+B22+B23</f>
        <v>170580</v>
      </c>
      <c r="C20" s="11">
        <f aca="true" t="shared" si="6" ref="C20:J20">+C21+C22+C23</f>
        <v>210924</v>
      </c>
      <c r="D20" s="11">
        <f t="shared" si="6"/>
        <v>242347</v>
      </c>
      <c r="E20" s="11">
        <f t="shared" si="6"/>
        <v>155543</v>
      </c>
      <c r="F20" s="11">
        <f t="shared" si="6"/>
        <v>241027</v>
      </c>
      <c r="G20" s="11">
        <f t="shared" si="6"/>
        <v>434686</v>
      </c>
      <c r="H20" s="11">
        <f t="shared" si="6"/>
        <v>149674</v>
      </c>
      <c r="I20" s="11">
        <f t="shared" si="6"/>
        <v>36511</v>
      </c>
      <c r="J20" s="11">
        <f t="shared" si="6"/>
        <v>85879</v>
      </c>
      <c r="K20" s="11">
        <f t="shared" si="4"/>
        <v>1727171</v>
      </c>
    </row>
    <row r="21" spans="1:12" ht="17.25" customHeight="1">
      <c r="A21" s="12" t="s">
        <v>24</v>
      </c>
      <c r="B21" s="13">
        <v>97381</v>
      </c>
      <c r="C21" s="13">
        <v>130610</v>
      </c>
      <c r="D21" s="13">
        <v>151242</v>
      </c>
      <c r="E21" s="13">
        <v>95393</v>
      </c>
      <c r="F21" s="13">
        <v>145378</v>
      </c>
      <c r="G21" s="13">
        <v>244150</v>
      </c>
      <c r="H21" s="13">
        <v>90354</v>
      </c>
      <c r="I21" s="13">
        <v>23711</v>
      </c>
      <c r="J21" s="13">
        <v>52280</v>
      </c>
      <c r="K21" s="11">
        <f t="shared" si="4"/>
        <v>1030499</v>
      </c>
      <c r="L21" s="53"/>
    </row>
    <row r="22" spans="1:12" ht="17.25" customHeight="1">
      <c r="A22" s="12" t="s">
        <v>25</v>
      </c>
      <c r="B22" s="13">
        <v>70173</v>
      </c>
      <c r="C22" s="13">
        <v>76223</v>
      </c>
      <c r="D22" s="13">
        <v>86918</v>
      </c>
      <c r="E22" s="13">
        <v>57558</v>
      </c>
      <c r="F22" s="13">
        <v>91697</v>
      </c>
      <c r="G22" s="13">
        <v>184446</v>
      </c>
      <c r="H22" s="13">
        <v>56661</v>
      </c>
      <c r="I22" s="13">
        <v>12045</v>
      </c>
      <c r="J22" s="13">
        <v>32202</v>
      </c>
      <c r="K22" s="11">
        <f t="shared" si="4"/>
        <v>667923</v>
      </c>
      <c r="L22" s="53"/>
    </row>
    <row r="23" spans="1:11" ht="17.25" customHeight="1">
      <c r="A23" s="12" t="s">
        <v>26</v>
      </c>
      <c r="B23" s="13">
        <v>3026</v>
      </c>
      <c r="C23" s="13">
        <v>4091</v>
      </c>
      <c r="D23" s="13">
        <v>4187</v>
      </c>
      <c r="E23" s="13">
        <v>2592</v>
      </c>
      <c r="F23" s="13">
        <v>3952</v>
      </c>
      <c r="G23" s="13">
        <v>6090</v>
      </c>
      <c r="H23" s="13">
        <v>2659</v>
      </c>
      <c r="I23" s="13">
        <v>755</v>
      </c>
      <c r="J23" s="13">
        <v>1397</v>
      </c>
      <c r="K23" s="11">
        <f t="shared" si="4"/>
        <v>28749</v>
      </c>
    </row>
    <row r="24" spans="1:11" ht="17.25" customHeight="1">
      <c r="A24" s="16" t="s">
        <v>27</v>
      </c>
      <c r="B24" s="13">
        <v>45756</v>
      </c>
      <c r="C24" s="13">
        <v>73865</v>
      </c>
      <c r="D24" s="13">
        <v>86126</v>
      </c>
      <c r="E24" s="13">
        <v>53517</v>
      </c>
      <c r="F24" s="13">
        <v>62467</v>
      </c>
      <c r="G24" s="13">
        <v>74746</v>
      </c>
      <c r="H24" s="13">
        <v>37638</v>
      </c>
      <c r="I24" s="13">
        <v>15388</v>
      </c>
      <c r="J24" s="13">
        <v>36543</v>
      </c>
      <c r="K24" s="11">
        <f t="shared" si="4"/>
        <v>486046</v>
      </c>
    </row>
    <row r="25" spans="1:12" ht="17.25" customHeight="1">
      <c r="A25" s="12" t="s">
        <v>28</v>
      </c>
      <c r="B25" s="13">
        <v>29284</v>
      </c>
      <c r="C25" s="13">
        <v>47274</v>
      </c>
      <c r="D25" s="13">
        <v>55121</v>
      </c>
      <c r="E25" s="13">
        <v>34251</v>
      </c>
      <c r="F25" s="13">
        <v>39979</v>
      </c>
      <c r="G25" s="13">
        <v>47837</v>
      </c>
      <c r="H25" s="13">
        <v>24088</v>
      </c>
      <c r="I25" s="13">
        <v>9848</v>
      </c>
      <c r="J25" s="13">
        <v>23388</v>
      </c>
      <c r="K25" s="11">
        <f t="shared" si="4"/>
        <v>311070</v>
      </c>
      <c r="L25" s="53"/>
    </row>
    <row r="26" spans="1:12" ht="17.25" customHeight="1">
      <c r="A26" s="12" t="s">
        <v>29</v>
      </c>
      <c r="B26" s="13">
        <v>16472</v>
      </c>
      <c r="C26" s="13">
        <v>26591</v>
      </c>
      <c r="D26" s="13">
        <v>31005</v>
      </c>
      <c r="E26" s="13">
        <v>19266</v>
      </c>
      <c r="F26" s="13">
        <v>22488</v>
      </c>
      <c r="G26" s="13">
        <v>26909</v>
      </c>
      <c r="H26" s="13">
        <v>13550</v>
      </c>
      <c r="I26" s="13">
        <v>5540</v>
      </c>
      <c r="J26" s="13">
        <v>13155</v>
      </c>
      <c r="K26" s="11">
        <f t="shared" si="4"/>
        <v>174976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5527</v>
      </c>
      <c r="I27" s="11">
        <v>0</v>
      </c>
      <c r="J27" s="11">
        <v>0</v>
      </c>
      <c r="K27" s="11">
        <f t="shared" si="4"/>
        <v>5527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2.41213744</v>
      </c>
      <c r="C29" s="61">
        <f aca="true" t="shared" si="7" ref="C29:J29">SUM(C30:C33)</f>
        <v>2.7520423199999997</v>
      </c>
      <c r="D29" s="61">
        <f t="shared" si="7"/>
        <v>3.0984670199999997</v>
      </c>
      <c r="E29" s="61">
        <f t="shared" si="7"/>
        <v>2.63576102</v>
      </c>
      <c r="F29" s="61">
        <f t="shared" si="7"/>
        <v>2.5572004500000003</v>
      </c>
      <c r="G29" s="61">
        <f t="shared" si="7"/>
        <v>2.1994848</v>
      </c>
      <c r="H29" s="61">
        <f t="shared" si="7"/>
        <v>2.5222365</v>
      </c>
      <c r="I29" s="61">
        <f t="shared" si="7"/>
        <v>4.474471439999999</v>
      </c>
      <c r="J29" s="61">
        <f t="shared" si="7"/>
        <v>2.6565209299999997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122</v>
      </c>
      <c r="B32" s="63">
        <v>-0.00156256</v>
      </c>
      <c r="C32" s="63">
        <v>-0.00106368</v>
      </c>
      <c r="D32" s="63">
        <v>-0.00103298</v>
      </c>
      <c r="E32" s="63">
        <v>-0.00023898</v>
      </c>
      <c r="F32" s="63">
        <v>-0.00179955</v>
      </c>
      <c r="G32" s="63">
        <v>-0.0019152</v>
      </c>
      <c r="H32" s="63">
        <v>-0.0019635</v>
      </c>
      <c r="I32" s="63">
        <v>-0.00622856</v>
      </c>
      <c r="J32" s="63">
        <v>-0.00017907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13834.63</v>
      </c>
      <c r="I35" s="19">
        <v>0</v>
      </c>
      <c r="J35" s="19">
        <v>0</v>
      </c>
      <c r="K35" s="23">
        <f>SUM(B35:J35)</f>
        <v>13834.63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1301.12</v>
      </c>
      <c r="C39" s="23">
        <f aca="true" t="shared" si="8" ref="C39:J39">+C43</f>
        <v>1185.56</v>
      </c>
      <c r="D39" s="23">
        <f t="shared" si="8"/>
        <v>1172.72</v>
      </c>
      <c r="E39" s="19">
        <f t="shared" si="8"/>
        <v>179.76</v>
      </c>
      <c r="F39" s="23">
        <f t="shared" si="8"/>
        <v>1990.2</v>
      </c>
      <c r="G39" s="23">
        <f t="shared" si="8"/>
        <v>3252.8</v>
      </c>
      <c r="H39" s="23">
        <f t="shared" si="8"/>
        <v>1527.96</v>
      </c>
      <c r="I39" s="23">
        <f t="shared" si="8"/>
        <v>967.28</v>
      </c>
      <c r="J39" s="23">
        <f t="shared" si="8"/>
        <v>201.16</v>
      </c>
      <c r="K39" s="23">
        <f aca="true" t="shared" si="9" ref="K39:K44">SUM(B39:J39)</f>
        <v>11778.56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121</v>
      </c>
      <c r="B43" s="66">
        <f>ROUND(B44*B45,2)</f>
        <v>1301.12</v>
      </c>
      <c r="C43" s="66">
        <f>ROUND(C44*C45,2)</f>
        <v>1185.56</v>
      </c>
      <c r="D43" s="66">
        <f aca="true" t="shared" si="10" ref="D43:J43">ROUND(D44*D45,2)</f>
        <v>1172.72</v>
      </c>
      <c r="E43" s="66">
        <f t="shared" si="10"/>
        <v>179.76</v>
      </c>
      <c r="F43" s="66">
        <f t="shared" si="10"/>
        <v>1990.2</v>
      </c>
      <c r="G43" s="66">
        <f t="shared" si="10"/>
        <v>3252.8</v>
      </c>
      <c r="H43" s="66">
        <f t="shared" si="10"/>
        <v>1527.96</v>
      </c>
      <c r="I43" s="66">
        <f t="shared" si="10"/>
        <v>967.28</v>
      </c>
      <c r="J43" s="66">
        <f t="shared" si="10"/>
        <v>201.16</v>
      </c>
      <c r="K43" s="66">
        <f t="shared" si="9"/>
        <v>11778.56</v>
      </c>
    </row>
    <row r="44" spans="1:11" ht="17.25" customHeight="1">
      <c r="A44" s="67" t="s">
        <v>43</v>
      </c>
      <c r="B44" s="68">
        <v>304</v>
      </c>
      <c r="C44" s="68">
        <v>277</v>
      </c>
      <c r="D44" s="68">
        <v>274</v>
      </c>
      <c r="E44" s="68">
        <v>42</v>
      </c>
      <c r="F44" s="68">
        <v>465</v>
      </c>
      <c r="G44" s="68">
        <v>760</v>
      </c>
      <c r="H44" s="68">
        <v>357</v>
      </c>
      <c r="I44" s="68">
        <v>226</v>
      </c>
      <c r="J44" s="68">
        <v>47</v>
      </c>
      <c r="K44" s="68">
        <f t="shared" si="9"/>
        <v>2752</v>
      </c>
    </row>
    <row r="45" spans="1:12" ht="17.25" customHeight="1">
      <c r="A45" s="67" t="s">
        <v>44</v>
      </c>
      <c r="B45" s="66">
        <v>4.28</v>
      </c>
      <c r="C45" s="66">
        <v>4.28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4.28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1268536.66</v>
      </c>
      <c r="C47" s="22">
        <f aca="true" t="shared" si="11" ref="C47:H47">+C48+C56</f>
        <v>1942624.9300000002</v>
      </c>
      <c r="D47" s="22">
        <f t="shared" si="11"/>
        <v>2300677.9000000004</v>
      </c>
      <c r="E47" s="22">
        <f t="shared" si="11"/>
        <v>1343935.29</v>
      </c>
      <c r="F47" s="22">
        <f t="shared" si="11"/>
        <v>1723346.7</v>
      </c>
      <c r="G47" s="22">
        <f t="shared" si="11"/>
        <v>2447441.2399999998</v>
      </c>
      <c r="H47" s="22">
        <f t="shared" si="11"/>
        <v>1268244.7099999997</v>
      </c>
      <c r="I47" s="22">
        <f>+I48+I56</f>
        <v>484152.03</v>
      </c>
      <c r="J47" s="22">
        <f>+J48+J56</f>
        <v>740799.6799999999</v>
      </c>
      <c r="K47" s="22">
        <f>SUM(B47:J47)</f>
        <v>13519759.139999999</v>
      </c>
    </row>
    <row r="48" spans="1:11" ht="17.25" customHeight="1">
      <c r="A48" s="16" t="s">
        <v>46</v>
      </c>
      <c r="B48" s="23">
        <f>SUM(B49:B55)</f>
        <v>1251036.76</v>
      </c>
      <c r="C48" s="23">
        <f aca="true" t="shared" si="12" ref="C48:H48">SUM(C49:C55)</f>
        <v>1920454.37</v>
      </c>
      <c r="D48" s="23">
        <f t="shared" si="12"/>
        <v>2275243.0100000002</v>
      </c>
      <c r="E48" s="23">
        <f t="shared" si="12"/>
        <v>1322894.25</v>
      </c>
      <c r="F48" s="23">
        <f t="shared" si="12"/>
        <v>1701710.2</v>
      </c>
      <c r="G48" s="23">
        <f t="shared" si="12"/>
        <v>2419527.6199999996</v>
      </c>
      <c r="H48" s="23">
        <f t="shared" si="12"/>
        <v>1249972.1399999997</v>
      </c>
      <c r="I48" s="23">
        <f>SUM(I49:I55)</f>
        <v>484152.03</v>
      </c>
      <c r="J48" s="23">
        <f>SUM(J49:J55)</f>
        <v>727599.1</v>
      </c>
      <c r="K48" s="23">
        <f aca="true" t="shared" si="13" ref="K48:K56">SUM(B48:J48)</f>
        <v>13352589.479999997</v>
      </c>
    </row>
    <row r="49" spans="1:11" ht="17.25" customHeight="1">
      <c r="A49" s="35" t="s">
        <v>47</v>
      </c>
      <c r="B49" s="23">
        <f aca="true" t="shared" si="14" ref="B49:H49">ROUND(B30*B7,2)</f>
        <v>1250545.21</v>
      </c>
      <c r="C49" s="23">
        <f t="shared" si="14"/>
        <v>1915752.31</v>
      </c>
      <c r="D49" s="23">
        <f t="shared" si="14"/>
        <v>2274828.43</v>
      </c>
      <c r="E49" s="23">
        <f t="shared" si="14"/>
        <v>1322834.42</v>
      </c>
      <c r="F49" s="23">
        <f t="shared" si="14"/>
        <v>1700916.12</v>
      </c>
      <c r="G49" s="23">
        <f t="shared" si="14"/>
        <v>2418378.79</v>
      </c>
      <c r="H49" s="23">
        <f t="shared" si="14"/>
        <v>1235570.66</v>
      </c>
      <c r="I49" s="23">
        <f>ROUND(I30*I7,2)</f>
        <v>483857.35</v>
      </c>
      <c r="J49" s="23">
        <f>ROUND(J30*J7,2)</f>
        <v>727446.97</v>
      </c>
      <c r="K49" s="23">
        <f t="shared" si="13"/>
        <v>13330130.260000002</v>
      </c>
    </row>
    <row r="50" spans="1:11" ht="17.25" customHeight="1">
      <c r="A50" s="35" t="s">
        <v>48</v>
      </c>
      <c r="B50" s="19">
        <v>0</v>
      </c>
      <c r="C50" s="23">
        <f>ROUND(C31*C7,2)</f>
        <v>4258.31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4258.31</v>
      </c>
    </row>
    <row r="51" spans="1:11" ht="17.25" customHeight="1">
      <c r="A51" s="69" t="s">
        <v>123</v>
      </c>
      <c r="B51" s="70">
        <f>ROUND(B32*B7,2)</f>
        <v>-809.57</v>
      </c>
      <c r="C51" s="70">
        <f>ROUND(C32*C7,2)</f>
        <v>-741.81</v>
      </c>
      <c r="D51" s="70">
        <f aca="true" t="shared" si="15" ref="D51:J51">ROUND(D32*D7,2)</f>
        <v>-758.14</v>
      </c>
      <c r="E51" s="70">
        <f t="shared" si="15"/>
        <v>-119.93</v>
      </c>
      <c r="F51" s="70">
        <f t="shared" si="15"/>
        <v>-1196.12</v>
      </c>
      <c r="G51" s="70">
        <f t="shared" si="15"/>
        <v>-2103.97</v>
      </c>
      <c r="H51" s="70">
        <f t="shared" si="15"/>
        <v>-961.11</v>
      </c>
      <c r="I51" s="70">
        <f t="shared" si="15"/>
        <v>-672.6</v>
      </c>
      <c r="J51" s="70">
        <f t="shared" si="15"/>
        <v>-49.03</v>
      </c>
      <c r="K51" s="70">
        <f>SUM(B51:J51)</f>
        <v>-7412.279999999999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13834.63</v>
      </c>
      <c r="I53" s="32">
        <f>+I35</f>
        <v>0</v>
      </c>
      <c r="J53" s="32">
        <f>+J35</f>
        <v>0</v>
      </c>
      <c r="K53" s="23">
        <f t="shared" si="13"/>
        <v>13834.63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1301.12</v>
      </c>
      <c r="C55" s="37">
        <v>1185.56</v>
      </c>
      <c r="D55" s="37">
        <v>1172.72</v>
      </c>
      <c r="E55" s="19">
        <v>179.76</v>
      </c>
      <c r="F55" s="37">
        <v>1990.2</v>
      </c>
      <c r="G55" s="37">
        <v>3252.8</v>
      </c>
      <c r="H55" s="37">
        <v>1527.96</v>
      </c>
      <c r="I55" s="37">
        <v>967.28</v>
      </c>
      <c r="J55" s="19">
        <v>201.16</v>
      </c>
      <c r="K55" s="23">
        <f t="shared" si="13"/>
        <v>11778.56</v>
      </c>
    </row>
    <row r="56" spans="1:11" ht="17.25" customHeight="1">
      <c r="A56" s="16" t="s">
        <v>53</v>
      </c>
      <c r="B56" s="37">
        <v>17499.9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167169.66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-240975.77</v>
      </c>
      <c r="C60" s="36">
        <f t="shared" si="16"/>
        <v>-286894.38</v>
      </c>
      <c r="D60" s="36">
        <f t="shared" si="16"/>
        <v>-297896.23</v>
      </c>
      <c r="E60" s="36">
        <f t="shared" si="16"/>
        <v>-304662.83</v>
      </c>
      <c r="F60" s="36">
        <f t="shared" si="16"/>
        <v>-316024.62</v>
      </c>
      <c r="G60" s="36">
        <f t="shared" si="16"/>
        <v>-345542.95999999996</v>
      </c>
      <c r="H60" s="36">
        <f t="shared" si="16"/>
        <v>-199128.02</v>
      </c>
      <c r="I60" s="36">
        <f t="shared" si="16"/>
        <v>-89779.20999999999</v>
      </c>
      <c r="J60" s="36">
        <f t="shared" si="16"/>
        <v>-89144.34</v>
      </c>
      <c r="K60" s="36">
        <f>SUM(B60:J60)</f>
        <v>-2170048.36</v>
      </c>
    </row>
    <row r="61" spans="1:11" ht="18.75" customHeight="1">
      <c r="A61" s="16" t="s">
        <v>78</v>
      </c>
      <c r="B61" s="36">
        <f aca="true" t="shared" si="17" ref="B61:J61">B62+B63+B64+B65+B66+B67</f>
        <v>-227412.02</v>
      </c>
      <c r="C61" s="36">
        <f t="shared" si="17"/>
        <v>-235990.96</v>
      </c>
      <c r="D61" s="36">
        <f t="shared" si="17"/>
        <v>-225229.61</v>
      </c>
      <c r="E61" s="36">
        <f t="shared" si="17"/>
        <v>-245011.63</v>
      </c>
      <c r="F61" s="36">
        <f t="shared" si="17"/>
        <v>-242184.3</v>
      </c>
      <c r="G61" s="36">
        <f t="shared" si="17"/>
        <v>-270741.73</v>
      </c>
      <c r="H61" s="36">
        <f t="shared" si="17"/>
        <v>-185790.5</v>
      </c>
      <c r="I61" s="36">
        <f t="shared" si="17"/>
        <v>-34937</v>
      </c>
      <c r="J61" s="36">
        <f t="shared" si="17"/>
        <v>-66570</v>
      </c>
      <c r="K61" s="36">
        <f aca="true" t="shared" si="18" ref="K61:K94">SUM(B61:J61)</f>
        <v>-1733867.75</v>
      </c>
    </row>
    <row r="62" spans="1:11" ht="18.75" customHeight="1">
      <c r="A62" s="12" t="s">
        <v>79</v>
      </c>
      <c r="B62" s="36">
        <f>-ROUND(B9*$D$3,2)</f>
        <v>-160450.5</v>
      </c>
      <c r="C62" s="36">
        <f aca="true" t="shared" si="19" ref="C62:J62">-ROUND(C9*$D$3,2)</f>
        <v>-228931.5</v>
      </c>
      <c r="D62" s="36">
        <f t="shared" si="19"/>
        <v>-204382.5</v>
      </c>
      <c r="E62" s="36">
        <f t="shared" si="19"/>
        <v>-149821</v>
      </c>
      <c r="F62" s="36">
        <f t="shared" si="19"/>
        <v>-161045.5</v>
      </c>
      <c r="G62" s="36">
        <f t="shared" si="19"/>
        <v>-207273.5</v>
      </c>
      <c r="H62" s="36">
        <f t="shared" si="19"/>
        <v>-185790.5</v>
      </c>
      <c r="I62" s="36">
        <f t="shared" si="19"/>
        <v>-34937</v>
      </c>
      <c r="J62" s="36">
        <f t="shared" si="19"/>
        <v>-66570</v>
      </c>
      <c r="K62" s="36">
        <f t="shared" si="18"/>
        <v>-1399202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117</v>
      </c>
      <c r="B64" s="36">
        <v>-847</v>
      </c>
      <c r="C64" s="36">
        <v>-262.5</v>
      </c>
      <c r="D64" s="36">
        <v>-308</v>
      </c>
      <c r="E64" s="36">
        <v>-952</v>
      </c>
      <c r="F64" s="36">
        <v>-549.5</v>
      </c>
      <c r="G64" s="36">
        <v>-353.5</v>
      </c>
      <c r="H64" s="19">
        <v>0</v>
      </c>
      <c r="I64" s="19">
        <v>0</v>
      </c>
      <c r="J64" s="19">
        <v>0</v>
      </c>
      <c r="K64" s="36">
        <f t="shared" si="18"/>
        <v>-3272.5</v>
      </c>
    </row>
    <row r="65" spans="1:11" ht="18.75" customHeight="1">
      <c r="A65" s="12" t="s">
        <v>124</v>
      </c>
      <c r="B65" s="36">
        <v>-1064</v>
      </c>
      <c r="C65" s="36">
        <v>-556.5</v>
      </c>
      <c r="D65" s="36">
        <v>-1333.5</v>
      </c>
      <c r="E65" s="36">
        <v>-2380</v>
      </c>
      <c r="F65" s="36">
        <v>-87.5</v>
      </c>
      <c r="G65" s="36">
        <v>-255.5</v>
      </c>
      <c r="H65" s="19">
        <v>0</v>
      </c>
      <c r="I65" s="19">
        <v>0</v>
      </c>
      <c r="J65" s="19">
        <v>0</v>
      </c>
      <c r="K65" s="36">
        <f t="shared" si="18"/>
        <v>-5677</v>
      </c>
    </row>
    <row r="66" spans="1:11" ht="18.75" customHeight="1">
      <c r="A66" s="12" t="s">
        <v>56</v>
      </c>
      <c r="B66" s="48">
        <v>-65050.52</v>
      </c>
      <c r="C66" s="48">
        <v>-6240.46</v>
      </c>
      <c r="D66" s="48">
        <v>-19205.61</v>
      </c>
      <c r="E66" s="48">
        <v>-91858.63</v>
      </c>
      <c r="F66" s="48">
        <v>-80501.8</v>
      </c>
      <c r="G66" s="48">
        <v>-62859.23</v>
      </c>
      <c r="H66" s="19">
        <v>0</v>
      </c>
      <c r="I66" s="19">
        <v>0</v>
      </c>
      <c r="J66" s="19">
        <v>0</v>
      </c>
      <c r="K66" s="36">
        <f t="shared" si="18"/>
        <v>-325716.25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83</v>
      </c>
      <c r="B68" s="36">
        <f aca="true" t="shared" si="20" ref="B68:J68">SUM(B69:B92)</f>
        <v>-13563.75</v>
      </c>
      <c r="C68" s="36">
        <f t="shared" si="20"/>
        <v>-50903.42</v>
      </c>
      <c r="D68" s="36">
        <f t="shared" si="20"/>
        <v>-72666.62</v>
      </c>
      <c r="E68" s="36">
        <f t="shared" si="20"/>
        <v>-59651.2</v>
      </c>
      <c r="F68" s="36">
        <f t="shared" si="20"/>
        <v>-73840.32</v>
      </c>
      <c r="G68" s="36">
        <f t="shared" si="20"/>
        <v>-74801.23</v>
      </c>
      <c r="H68" s="36">
        <f t="shared" si="20"/>
        <v>-13337.52</v>
      </c>
      <c r="I68" s="36">
        <f t="shared" si="20"/>
        <v>-54842.21</v>
      </c>
      <c r="J68" s="36">
        <f t="shared" si="20"/>
        <v>-22574.34</v>
      </c>
      <c r="K68" s="36">
        <f t="shared" si="18"/>
        <v>-436180.61000000004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60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62</v>
      </c>
      <c r="B73" s="36">
        <v>-13023.75</v>
      </c>
      <c r="C73" s="36">
        <v>-18906.29</v>
      </c>
      <c r="D73" s="36">
        <v>-17872.87</v>
      </c>
      <c r="E73" s="36">
        <v>-12533.54</v>
      </c>
      <c r="F73" s="36">
        <v>-17223.67</v>
      </c>
      <c r="G73" s="36">
        <v>-26246.23</v>
      </c>
      <c r="H73" s="36">
        <v>-12851.52</v>
      </c>
      <c r="I73" s="36">
        <v>-4517.9</v>
      </c>
      <c r="J73" s="36">
        <v>-9314.03</v>
      </c>
      <c r="K73" s="49">
        <f t="shared" si="18"/>
        <v>-132489.8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36">
        <v>-540</v>
      </c>
      <c r="C76" s="36">
        <v>-31834</v>
      </c>
      <c r="D76" s="36">
        <v>-53708</v>
      </c>
      <c r="E76" s="36">
        <v>-35963</v>
      </c>
      <c r="F76" s="36">
        <v>-56236</v>
      </c>
      <c r="G76" s="36">
        <v>-48537</v>
      </c>
      <c r="H76" s="36">
        <v>-486</v>
      </c>
      <c r="I76" s="36">
        <v>-12240</v>
      </c>
      <c r="J76" s="19">
        <v>0</v>
      </c>
      <c r="K76" s="49">
        <f t="shared" si="18"/>
        <v>-239544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49">
        <v>-11154.66</v>
      </c>
      <c r="F92" s="19">
        <v>0</v>
      </c>
      <c r="G92" s="19">
        <v>0</v>
      </c>
      <c r="H92" s="19">
        <v>0</v>
      </c>
      <c r="I92" s="49">
        <v>-6100.32</v>
      </c>
      <c r="J92" s="49">
        <v>-13260.31</v>
      </c>
      <c r="K92" s="49">
        <f t="shared" si="18"/>
        <v>-30515.29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87</v>
      </c>
      <c r="B97" s="24">
        <f aca="true" t="shared" si="21" ref="B97:H97">+B98+B99</f>
        <v>1027560.89</v>
      </c>
      <c r="C97" s="24">
        <f t="shared" si="21"/>
        <v>1655730.5500000003</v>
      </c>
      <c r="D97" s="24">
        <f t="shared" si="21"/>
        <v>2002781.6700000002</v>
      </c>
      <c r="E97" s="24">
        <f t="shared" si="21"/>
        <v>1039272.4600000002</v>
      </c>
      <c r="F97" s="24">
        <f t="shared" si="21"/>
        <v>1407322.0799999998</v>
      </c>
      <c r="G97" s="24">
        <f t="shared" si="21"/>
        <v>2101898.28</v>
      </c>
      <c r="H97" s="24">
        <f t="shared" si="21"/>
        <v>1069116.6899999997</v>
      </c>
      <c r="I97" s="24">
        <f>+I98+I99</f>
        <v>394372.82</v>
      </c>
      <c r="J97" s="24">
        <f>+J98+J99</f>
        <v>651655.34</v>
      </c>
      <c r="K97" s="49">
        <f>SUM(B97:J97)</f>
        <v>11349710.78</v>
      </c>
      <c r="L97" s="55"/>
    </row>
    <row r="98" spans="1:12" ht="18.75" customHeight="1">
      <c r="A98" s="16" t="s">
        <v>86</v>
      </c>
      <c r="B98" s="24">
        <f aca="true" t="shared" si="22" ref="B98:J98">+B48+B61+B68+B94</f>
        <v>1010060.99</v>
      </c>
      <c r="C98" s="24">
        <f t="shared" si="22"/>
        <v>1633559.9900000002</v>
      </c>
      <c r="D98" s="24">
        <f t="shared" si="22"/>
        <v>1977346.7800000003</v>
      </c>
      <c r="E98" s="24">
        <f t="shared" si="22"/>
        <v>1018231.4200000002</v>
      </c>
      <c r="F98" s="24">
        <f t="shared" si="22"/>
        <v>1385685.5799999998</v>
      </c>
      <c r="G98" s="24">
        <f t="shared" si="22"/>
        <v>2073984.6599999997</v>
      </c>
      <c r="H98" s="24">
        <f t="shared" si="22"/>
        <v>1050844.1199999996</v>
      </c>
      <c r="I98" s="24">
        <f t="shared" si="22"/>
        <v>394372.82</v>
      </c>
      <c r="J98" s="24">
        <f t="shared" si="22"/>
        <v>638454.76</v>
      </c>
      <c r="K98" s="49">
        <f>SUM(B98:J98)</f>
        <v>11182541.12</v>
      </c>
      <c r="L98" s="55"/>
    </row>
    <row r="99" spans="1:11" ht="18" customHeight="1">
      <c r="A99" s="16" t="s">
        <v>118</v>
      </c>
      <c r="B99" s="24">
        <f aca="true" t="shared" si="23" ref="B99:J99">IF(+B56+B95+B100&lt;0,0,(B56+B95+B100))</f>
        <v>17499.9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167169.66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11349710.79</v>
      </c>
      <c r="L105" s="55"/>
    </row>
    <row r="106" spans="1:11" ht="18.75" customHeight="1">
      <c r="A106" s="26" t="s">
        <v>74</v>
      </c>
      <c r="B106" s="27">
        <v>141185.88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141185.88</v>
      </c>
    </row>
    <row r="107" spans="1:11" ht="18.75" customHeight="1">
      <c r="A107" s="26" t="s">
        <v>75</v>
      </c>
      <c r="B107" s="27">
        <v>886375.01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886375.01</v>
      </c>
    </row>
    <row r="108" spans="1:11" ht="18.75" customHeight="1">
      <c r="A108" s="26" t="s">
        <v>76</v>
      </c>
      <c r="B108" s="41">
        <v>0</v>
      </c>
      <c r="C108" s="27">
        <f>+C97</f>
        <v>1655730.5500000003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1655730.5500000003</v>
      </c>
    </row>
    <row r="109" spans="1:11" ht="18.75" customHeight="1">
      <c r="A109" s="26" t="s">
        <v>77</v>
      </c>
      <c r="B109" s="41">
        <v>0</v>
      </c>
      <c r="C109" s="41">
        <v>0</v>
      </c>
      <c r="D109" s="27">
        <f>+D97</f>
        <v>2002781.6700000002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2002781.6700000002</v>
      </c>
    </row>
    <row r="110" spans="1:11" ht="18.75" customHeight="1">
      <c r="A110" s="26" t="s">
        <v>94</v>
      </c>
      <c r="B110" s="41">
        <v>0</v>
      </c>
      <c r="C110" s="41">
        <v>0</v>
      </c>
      <c r="D110" s="41">
        <v>0</v>
      </c>
      <c r="E110" s="27">
        <f>+E97</f>
        <v>1039272.4600000002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1039272.4600000002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95</v>
      </c>
      <c r="B112" s="41">
        <v>0</v>
      </c>
      <c r="C112" s="41">
        <v>0</v>
      </c>
      <c r="D112" s="41">
        <v>0</v>
      </c>
      <c r="E112" s="41">
        <v>0</v>
      </c>
      <c r="F112" s="27">
        <v>311830.87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311830.87</v>
      </c>
    </row>
    <row r="113" spans="1:11" ht="18.75" customHeight="1">
      <c r="A113" s="26" t="s">
        <v>96</v>
      </c>
      <c r="B113" s="41">
        <v>0</v>
      </c>
      <c r="C113" s="41">
        <v>0</v>
      </c>
      <c r="D113" s="41">
        <v>0</v>
      </c>
      <c r="E113" s="41">
        <v>0</v>
      </c>
      <c r="F113" s="27">
        <v>596956.03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596956.03</v>
      </c>
    </row>
    <row r="114" spans="1:11" ht="18.75" customHeight="1">
      <c r="A114" s="26" t="s">
        <v>97</v>
      </c>
      <c r="B114" s="41">
        <v>0</v>
      </c>
      <c r="C114" s="41">
        <v>0</v>
      </c>
      <c r="D114" s="41">
        <v>0</v>
      </c>
      <c r="E114" s="41">
        <v>0</v>
      </c>
      <c r="F114" s="27">
        <v>498535.18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498535.18</v>
      </c>
    </row>
    <row r="115" spans="1:11" ht="18.75" customHeight="1">
      <c r="A115" s="26" t="s">
        <v>98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623808.89</v>
      </c>
      <c r="H115" s="41">
        <v>0</v>
      </c>
      <c r="I115" s="41">
        <v>0</v>
      </c>
      <c r="J115" s="41">
        <v>0</v>
      </c>
      <c r="K115" s="42">
        <f t="shared" si="24"/>
        <v>623808.89</v>
      </c>
    </row>
    <row r="116" spans="1:11" ht="18.75" customHeight="1">
      <c r="A116" s="26" t="s">
        <v>99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50085.85</v>
      </c>
      <c r="H116" s="41">
        <v>0</v>
      </c>
      <c r="I116" s="41">
        <v>0</v>
      </c>
      <c r="J116" s="41">
        <v>0</v>
      </c>
      <c r="K116" s="42">
        <f t="shared" si="24"/>
        <v>50085.85</v>
      </c>
    </row>
    <row r="117" spans="1:11" ht="18.75" customHeight="1">
      <c r="A117" s="26" t="s">
        <v>100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326997.92</v>
      </c>
      <c r="H117" s="41">
        <v>0</v>
      </c>
      <c r="I117" s="41">
        <v>0</v>
      </c>
      <c r="J117" s="41">
        <v>0</v>
      </c>
      <c r="K117" s="42">
        <f t="shared" si="24"/>
        <v>326997.92</v>
      </c>
    </row>
    <row r="118" spans="1:11" ht="18.75" customHeight="1">
      <c r="A118" s="26" t="s">
        <v>101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320765.83</v>
      </c>
      <c r="H118" s="41">
        <v>0</v>
      </c>
      <c r="I118" s="41">
        <v>0</v>
      </c>
      <c r="J118" s="41">
        <v>0</v>
      </c>
      <c r="K118" s="42">
        <f t="shared" si="24"/>
        <v>320765.83</v>
      </c>
    </row>
    <row r="119" spans="1:11" ht="18.75" customHeight="1">
      <c r="A119" s="26" t="s">
        <v>102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780239.8</v>
      </c>
      <c r="H119" s="41">
        <v>0</v>
      </c>
      <c r="I119" s="41">
        <v>0</v>
      </c>
      <c r="J119" s="41">
        <v>0</v>
      </c>
      <c r="K119" s="42">
        <f t="shared" si="24"/>
        <v>780239.8</v>
      </c>
    </row>
    <row r="120" spans="1:11" ht="18.75" customHeight="1">
      <c r="A120" s="26" t="s">
        <v>103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387685.4</v>
      </c>
      <c r="I120" s="41">
        <v>0</v>
      </c>
      <c r="J120" s="41">
        <v>0</v>
      </c>
      <c r="K120" s="42">
        <f t="shared" si="24"/>
        <v>387685.4</v>
      </c>
    </row>
    <row r="121" spans="1:11" ht="18.75" customHeight="1">
      <c r="A121" s="26" t="s">
        <v>104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681431.29</v>
      </c>
      <c r="I121" s="41">
        <v>0</v>
      </c>
      <c r="J121" s="41">
        <v>0</v>
      </c>
      <c r="K121" s="42">
        <f t="shared" si="24"/>
        <v>681431.29</v>
      </c>
    </row>
    <row r="122" spans="1:11" ht="18.75" customHeight="1">
      <c r="A122" s="26" t="s">
        <v>105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394372.82</v>
      </c>
      <c r="J122" s="41">
        <v>0</v>
      </c>
      <c r="K122" s="42">
        <f t="shared" si="24"/>
        <v>394372.82</v>
      </c>
    </row>
    <row r="123" spans="1:11" ht="18.75" customHeight="1">
      <c r="A123" s="28" t="s">
        <v>106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651655.34</v>
      </c>
      <c r="K123" s="45">
        <f t="shared" si="24"/>
        <v>651655.34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2015-01-26T19:03:50Z</dcterms:modified>
  <cp:category/>
  <cp:version/>
  <cp:contentType/>
  <cp:contentStatus/>
</cp:coreProperties>
</file>