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<sst xmlns="http://schemas.openxmlformats.org/spreadsheetml/2006/main" count="126" uniqueCount="126">
  <si>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</si>
  <si>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</si>
  <si>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</si>
  <si>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</si>
  <si>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</si>
  <si>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</si>
  <si>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</si>
  <si>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</si>
  <si>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</si>
  <si>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</si>
  <si>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</si>
  <si>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</si>
  <si>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</si>
  <si>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</si>
  <si>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</si>
  <si>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</si>
  <si>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</si>
  <si>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</si>
  <si>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</si>
  <si>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</si>
  <si>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</si>
  <si>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</si>
  <si>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</si>
  <si>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</si>
  <si>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</si>
  <si>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</si>
  <si>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</si>
  <si>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</si>
  <si>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</si>
  <si>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</si>
  <si>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</si>
  <si>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</si>
  <si>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</si>
  <si>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</si>
  <si>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</si>
  <si>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</si>
  <si>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</si>
  <si>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</si>
  <si>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</si>
  <si>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</si>
  <si>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</si>
  <si>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</si>
  <si>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</si>
  <si>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</si>
  <si>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</si>
  <si>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</si>
  <si>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</si>
  <si>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</si>
  <si>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</si>
  <si>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</si>
  <si>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</si>
  <si>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</si>
  <si>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</si>
  <si>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</si>
  <si>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</si>
  <si>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</si>
  <si>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</si>
  <si>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</si>
  <si>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</si>
  <si>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</si>
  <si>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</si>
  <si>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</si>
  <si>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</si>
  <si>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</si>
  <si>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</si>
  <si>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</si>
  <si>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</si>
  <si>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</si>
  <si>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</si>
  <si>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</si>
  <si>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</si>
  <si>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</si>
  <si>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</si>
  <si>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</si>
  <si>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</si>
  <si>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</si>
  <si>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</si>
  <si>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</si>
  <si>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</si>
  <si>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</si>
  <si>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</si>
  <si>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</si>
  <si>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</si>
  <si>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</si>
  <si>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</si>
  <si>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</si>
  <si>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</si>
  <si>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</si>
  <si>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</si>
  <si>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</si>
  <si>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</si>
  <si>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</si>
  <si>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</si>
  <si>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</si>
  <si>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</si>
  <si>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</si>
  <si>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</si>
  <si>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</si>
  <si>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</si>
  <si>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</si>
  <si>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</si>
  <si>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</si>
  <si>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</si>
  <si>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</si>
  <si>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</si>
  <si>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</si>
  <si>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</si>
  <si>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</si>
  <si>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</si>
  <si>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</si>
  <si>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</si>
  <si>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</si>
  <si>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</si>
  <si>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</si>
  <si>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</si>
  <si>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</si>
  <si>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</si>
  <si>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</si>
  <si>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</si>
  <si>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</si>
  <si>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</si>
  <si>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</si>
  <si>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</si>
  <si>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</si>
  <si>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</si>
  <si>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19/01/15 - VENCIMENTO 26/01/15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</si>
</sst>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498407</v>
      </c>
      <c r="C7" s="9">
        <f t="shared" si="0"/>
        <v>670783</v>
      </c>
      <c r="D7" s="9">
        <f t="shared" si="0"/>
        <v>704910</v>
      </c>
      <c r="E7" s="9">
        <f t="shared" si="0"/>
        <v>480357</v>
      </c>
      <c r="F7" s="9">
        <f t="shared" si="0"/>
        <v>640448</v>
      </c>
      <c r="G7" s="9">
        <f t="shared" si="0"/>
        <v>1067918</v>
      </c>
      <c r="H7" s="9">
        <f t="shared" si="0"/>
        <v>475054</v>
      </c>
      <c r="I7" s="9">
        <f t="shared" si="0"/>
        <v>104950</v>
      </c>
      <c r="J7" s="9">
        <f t="shared" si="0"/>
        <v>262918</v>
      </c>
      <c r="K7" s="9">
        <f t="shared" si="0"/>
        <v>4905745</v>
      </c>
      <c r="L7" s="53"/>
    </row>
    <row r="8" spans="1:11" ht="17.25" customHeight="1">
      <c r="A8" s="10" t="s">
        <v>116</v>
      </c>
      <c r="B8" s="11">
        <f>B9+B12+B16</f>
        <v>290537</v>
      </c>
      <c r="C8" s="11">
        <f aca="true" t="shared" si="1" ref="C8:J8">C9+C12+C16</f>
        <v>398444</v>
      </c>
      <c r="D8" s="11">
        <f t="shared" si="1"/>
        <v>391636</v>
      </c>
      <c r="E8" s="11">
        <f t="shared" si="1"/>
        <v>280003</v>
      </c>
      <c r="F8" s="11">
        <f t="shared" si="1"/>
        <v>348761</v>
      </c>
      <c r="G8" s="11">
        <f t="shared" si="1"/>
        <v>570770</v>
      </c>
      <c r="H8" s="11">
        <f t="shared" si="1"/>
        <v>288045</v>
      </c>
      <c r="I8" s="11">
        <f t="shared" si="1"/>
        <v>54609</v>
      </c>
      <c r="J8" s="11">
        <f t="shared" si="1"/>
        <v>146600</v>
      </c>
      <c r="K8" s="11">
        <f>SUM(B8:J8)</f>
        <v>2769405</v>
      </c>
    </row>
    <row r="9" spans="1:11" ht="17.25" customHeight="1">
      <c r="A9" s="15" t="s">
        <v>17</v>
      </c>
      <c r="B9" s="13">
        <f>+B10+B11</f>
        <v>44966</v>
      </c>
      <c r="C9" s="13">
        <f aca="true" t="shared" si="2" ref="C9:J9">+C10+C11</f>
        <v>65082</v>
      </c>
      <c r="D9" s="13">
        <f t="shared" si="2"/>
        <v>57869</v>
      </c>
      <c r="E9" s="13">
        <f t="shared" si="2"/>
        <v>41882</v>
      </c>
      <c r="F9" s="13">
        <f t="shared" si="2"/>
        <v>45598</v>
      </c>
      <c r="G9" s="13">
        <f t="shared" si="2"/>
        <v>59084</v>
      </c>
      <c r="H9" s="13">
        <f t="shared" si="2"/>
        <v>52441</v>
      </c>
      <c r="I9" s="13">
        <f t="shared" si="2"/>
        <v>9982</v>
      </c>
      <c r="J9" s="13">
        <f t="shared" si="2"/>
        <v>19390</v>
      </c>
      <c r="K9" s="11">
        <f>SUM(B9:J9)</f>
        <v>396294</v>
      </c>
    </row>
    <row r="10" spans="1:11" ht="17.25" customHeight="1">
      <c r="A10" s="30" t="s">
        <v>18</v>
      </c>
      <c r="B10" s="13">
        <v>44966</v>
      </c>
      <c r="C10" s="13">
        <v>65082</v>
      </c>
      <c r="D10" s="13">
        <v>57869</v>
      </c>
      <c r="E10" s="13">
        <v>41882</v>
      </c>
      <c r="F10" s="13">
        <v>45598</v>
      </c>
      <c r="G10" s="13">
        <v>59084</v>
      </c>
      <c r="H10" s="13">
        <v>52441</v>
      </c>
      <c r="I10" s="13">
        <v>9982</v>
      </c>
      <c r="J10" s="13">
        <v>19390</v>
      </c>
      <c r="K10" s="11">
        <f>SUM(B10:J10)</f>
        <v>396294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239877</v>
      </c>
      <c r="C12" s="17">
        <f t="shared" si="3"/>
        <v>325024</v>
      </c>
      <c r="D12" s="17">
        <f t="shared" si="3"/>
        <v>326661</v>
      </c>
      <c r="E12" s="17">
        <f t="shared" si="3"/>
        <v>232496</v>
      </c>
      <c r="F12" s="17">
        <f t="shared" si="3"/>
        <v>296182</v>
      </c>
      <c r="G12" s="17">
        <f t="shared" si="3"/>
        <v>499647</v>
      </c>
      <c r="H12" s="17">
        <f t="shared" si="3"/>
        <v>229592</v>
      </c>
      <c r="I12" s="17">
        <f t="shared" si="3"/>
        <v>43331</v>
      </c>
      <c r="J12" s="17">
        <f t="shared" si="3"/>
        <v>124555</v>
      </c>
      <c r="K12" s="11">
        <f aca="true" t="shared" si="4" ref="K12:K27">SUM(B12:J12)</f>
        <v>2317365</v>
      </c>
    </row>
    <row r="13" spans="1:13" ht="17.25" customHeight="1">
      <c r="A13" s="14" t="s">
        <v>20</v>
      </c>
      <c r="B13" s="13">
        <v>121015</v>
      </c>
      <c r="C13" s="13">
        <v>174323</v>
      </c>
      <c r="D13" s="13">
        <v>179397</v>
      </c>
      <c r="E13" s="13">
        <v>124439</v>
      </c>
      <c r="F13" s="13">
        <v>159144</v>
      </c>
      <c r="G13" s="13">
        <v>253983</v>
      </c>
      <c r="H13" s="13">
        <v>115603</v>
      </c>
      <c r="I13" s="13">
        <v>25539</v>
      </c>
      <c r="J13" s="13">
        <v>67683</v>
      </c>
      <c r="K13" s="11">
        <f t="shared" si="4"/>
        <v>1221126</v>
      </c>
      <c r="L13" s="53"/>
      <c r="M13" s="54"/>
    </row>
    <row r="14" spans="1:12" ht="17.25" customHeight="1">
      <c r="A14" s="14" t="s">
        <v>21</v>
      </c>
      <c r="B14" s="13">
        <v>114001</v>
      </c>
      <c r="C14" s="13">
        <v>143445</v>
      </c>
      <c r="D14" s="13">
        <v>140655</v>
      </c>
      <c r="E14" s="13">
        <v>103194</v>
      </c>
      <c r="F14" s="13">
        <v>131062</v>
      </c>
      <c r="G14" s="13">
        <v>237324</v>
      </c>
      <c r="H14" s="13">
        <v>108672</v>
      </c>
      <c r="I14" s="13">
        <v>16735</v>
      </c>
      <c r="J14" s="13">
        <v>54602</v>
      </c>
      <c r="K14" s="11">
        <f t="shared" si="4"/>
        <v>1049690</v>
      </c>
      <c r="L14" s="53"/>
    </row>
    <row r="15" spans="1:11" ht="17.25" customHeight="1">
      <c r="A15" s="14" t="s">
        <v>22</v>
      </c>
      <c r="B15" s="13">
        <v>4861</v>
      </c>
      <c r="C15" s="13">
        <v>7256</v>
      </c>
      <c r="D15" s="13">
        <v>6609</v>
      </c>
      <c r="E15" s="13">
        <v>4863</v>
      </c>
      <c r="F15" s="13">
        <v>5976</v>
      </c>
      <c r="G15" s="13">
        <v>8340</v>
      </c>
      <c r="H15" s="13">
        <v>5317</v>
      </c>
      <c r="I15" s="13">
        <v>1057</v>
      </c>
      <c r="J15" s="13">
        <v>2270</v>
      </c>
      <c r="K15" s="11">
        <f t="shared" si="4"/>
        <v>46549</v>
      </c>
    </row>
    <row r="16" spans="1:11" ht="17.25" customHeight="1">
      <c r="A16" s="15" t="s">
        <v>112</v>
      </c>
      <c r="B16" s="13">
        <f>B17+B18+B19</f>
        <v>5694</v>
      </c>
      <c r="C16" s="13">
        <f aca="true" t="shared" si="5" ref="C16:J16">C17+C18+C19</f>
        <v>8338</v>
      </c>
      <c r="D16" s="13">
        <f t="shared" si="5"/>
        <v>7106</v>
      </c>
      <c r="E16" s="13">
        <f t="shared" si="5"/>
        <v>5625</v>
      </c>
      <c r="F16" s="13">
        <f t="shared" si="5"/>
        <v>6981</v>
      </c>
      <c r="G16" s="13">
        <f t="shared" si="5"/>
        <v>12039</v>
      </c>
      <c r="H16" s="13">
        <f t="shared" si="5"/>
        <v>6012</v>
      </c>
      <c r="I16" s="13">
        <f t="shared" si="5"/>
        <v>1296</v>
      </c>
      <c r="J16" s="13">
        <f t="shared" si="5"/>
        <v>2655</v>
      </c>
      <c r="K16" s="11">
        <f t="shared" si="4"/>
        <v>55746</v>
      </c>
    </row>
    <row r="17" spans="1:11" ht="17.25" customHeight="1">
      <c r="A17" s="14" t="s">
        <v>113</v>
      </c>
      <c r="B17" s="13">
        <v>5264</v>
      </c>
      <c r="C17" s="13">
        <v>7781</v>
      </c>
      <c r="D17" s="13">
        <v>6675</v>
      </c>
      <c r="E17" s="13">
        <v>5170</v>
      </c>
      <c r="F17" s="13">
        <v>6436</v>
      </c>
      <c r="G17" s="13">
        <v>11023</v>
      </c>
      <c r="H17" s="13">
        <v>5570</v>
      </c>
      <c r="I17" s="13">
        <v>1218</v>
      </c>
      <c r="J17" s="13">
        <v>2485</v>
      </c>
      <c r="K17" s="11">
        <f t="shared" si="4"/>
        <v>51622</v>
      </c>
    </row>
    <row r="18" spans="1:11" ht="17.25" customHeight="1">
      <c r="A18" s="14" t="s">
        <v>114</v>
      </c>
      <c r="B18" s="13">
        <v>403</v>
      </c>
      <c r="C18" s="13">
        <v>526</v>
      </c>
      <c r="D18" s="13">
        <v>406</v>
      </c>
      <c r="E18" s="13">
        <v>435</v>
      </c>
      <c r="F18" s="13">
        <v>520</v>
      </c>
      <c r="G18" s="13">
        <v>971</v>
      </c>
      <c r="H18" s="13">
        <v>410</v>
      </c>
      <c r="I18" s="13">
        <v>71</v>
      </c>
      <c r="J18" s="13">
        <v>163</v>
      </c>
      <c r="K18" s="11">
        <f t="shared" si="4"/>
        <v>3905</v>
      </c>
    </row>
    <row r="19" spans="1:11" ht="17.25" customHeight="1">
      <c r="A19" s="14" t="s">
        <v>115</v>
      </c>
      <c r="B19" s="13">
        <v>27</v>
      </c>
      <c r="C19" s="13">
        <v>31</v>
      </c>
      <c r="D19" s="13">
        <v>25</v>
      </c>
      <c r="E19" s="13">
        <v>20</v>
      </c>
      <c r="F19" s="13">
        <v>25</v>
      </c>
      <c r="G19" s="13">
        <v>45</v>
      </c>
      <c r="H19" s="13">
        <v>32</v>
      </c>
      <c r="I19" s="13">
        <v>7</v>
      </c>
      <c r="J19" s="13">
        <v>7</v>
      </c>
      <c r="K19" s="11">
        <f t="shared" si="4"/>
        <v>219</v>
      </c>
    </row>
    <row r="20" spans="1:11" ht="17.25" customHeight="1">
      <c r="A20" s="16" t="s">
        <v>23</v>
      </c>
      <c r="B20" s="11">
        <f>+B21+B22+B23</f>
        <v>164212</v>
      </c>
      <c r="C20" s="11">
        <f aca="true" t="shared" si="6" ref="C20:J20">+C21+C22+C23</f>
        <v>201085</v>
      </c>
      <c r="D20" s="11">
        <f t="shared" si="6"/>
        <v>230281</v>
      </c>
      <c r="E20" s="11">
        <f t="shared" si="6"/>
        <v>148526</v>
      </c>
      <c r="F20" s="11">
        <f t="shared" si="6"/>
        <v>231265</v>
      </c>
      <c r="G20" s="11">
        <f t="shared" si="6"/>
        <v>422932</v>
      </c>
      <c r="H20" s="11">
        <f t="shared" si="6"/>
        <v>144664</v>
      </c>
      <c r="I20" s="11">
        <f t="shared" si="6"/>
        <v>35092</v>
      </c>
      <c r="J20" s="11">
        <f t="shared" si="6"/>
        <v>81342</v>
      </c>
      <c r="K20" s="11">
        <f t="shared" si="4"/>
        <v>1659399</v>
      </c>
    </row>
    <row r="21" spans="1:12" ht="17.25" customHeight="1">
      <c r="A21" s="12" t="s">
        <v>24</v>
      </c>
      <c r="B21" s="13">
        <v>92611</v>
      </c>
      <c r="C21" s="13">
        <v>123762</v>
      </c>
      <c r="D21" s="13">
        <v>142908</v>
      </c>
      <c r="E21" s="13">
        <v>89965</v>
      </c>
      <c r="F21" s="13">
        <v>138576</v>
      </c>
      <c r="G21" s="13">
        <v>236091</v>
      </c>
      <c r="H21" s="13">
        <v>86440</v>
      </c>
      <c r="I21" s="13">
        <v>22834</v>
      </c>
      <c r="J21" s="13">
        <v>49351</v>
      </c>
      <c r="K21" s="11">
        <f t="shared" si="4"/>
        <v>982538</v>
      </c>
      <c r="L21" s="53"/>
    </row>
    <row r="22" spans="1:12" ht="17.25" customHeight="1">
      <c r="A22" s="12" t="s">
        <v>25</v>
      </c>
      <c r="B22" s="13">
        <v>68474</v>
      </c>
      <c r="C22" s="13">
        <v>73391</v>
      </c>
      <c r="D22" s="13">
        <v>83188</v>
      </c>
      <c r="E22" s="13">
        <v>55911</v>
      </c>
      <c r="F22" s="13">
        <v>88744</v>
      </c>
      <c r="G22" s="13">
        <v>180685</v>
      </c>
      <c r="H22" s="13">
        <v>55446</v>
      </c>
      <c r="I22" s="13">
        <v>11588</v>
      </c>
      <c r="J22" s="13">
        <v>30708</v>
      </c>
      <c r="K22" s="11">
        <f t="shared" si="4"/>
        <v>648135</v>
      </c>
      <c r="L22" s="53"/>
    </row>
    <row r="23" spans="1:11" ht="17.25" customHeight="1">
      <c r="A23" s="12" t="s">
        <v>26</v>
      </c>
      <c r="B23" s="13">
        <v>3127</v>
      </c>
      <c r="C23" s="13">
        <v>3932</v>
      </c>
      <c r="D23" s="13">
        <v>4185</v>
      </c>
      <c r="E23" s="13">
        <v>2650</v>
      </c>
      <c r="F23" s="13">
        <v>3945</v>
      </c>
      <c r="G23" s="13">
        <v>6156</v>
      </c>
      <c r="H23" s="13">
        <v>2778</v>
      </c>
      <c r="I23" s="13">
        <v>670</v>
      </c>
      <c r="J23" s="13">
        <v>1283</v>
      </c>
      <c r="K23" s="11">
        <f t="shared" si="4"/>
        <v>28726</v>
      </c>
    </row>
    <row r="24" spans="1:11" ht="17.25" customHeight="1">
      <c r="A24" s="16" t="s">
        <v>27</v>
      </c>
      <c r="B24" s="13">
        <v>43658</v>
      </c>
      <c r="C24" s="13">
        <v>71254</v>
      </c>
      <c r="D24" s="13">
        <v>82993</v>
      </c>
      <c r="E24" s="13">
        <v>51828</v>
      </c>
      <c r="F24" s="13">
        <v>60422</v>
      </c>
      <c r="G24" s="13">
        <v>74216</v>
      </c>
      <c r="H24" s="13">
        <v>36984</v>
      </c>
      <c r="I24" s="13">
        <v>15249</v>
      </c>
      <c r="J24" s="13">
        <v>34976</v>
      </c>
      <c r="K24" s="11">
        <f t="shared" si="4"/>
        <v>471580</v>
      </c>
    </row>
    <row r="25" spans="1:12" ht="17.25" customHeight="1">
      <c r="A25" s="12" t="s">
        <v>28</v>
      </c>
      <c r="B25" s="13">
        <v>27941</v>
      </c>
      <c r="C25" s="13">
        <v>45603</v>
      </c>
      <c r="D25" s="13">
        <v>53116</v>
      </c>
      <c r="E25" s="13">
        <v>33170</v>
      </c>
      <c r="F25" s="13">
        <v>38670</v>
      </c>
      <c r="G25" s="13">
        <v>47498</v>
      </c>
      <c r="H25" s="13">
        <v>23670</v>
      </c>
      <c r="I25" s="13">
        <v>9759</v>
      </c>
      <c r="J25" s="13">
        <v>22385</v>
      </c>
      <c r="K25" s="11">
        <f t="shared" si="4"/>
        <v>301812</v>
      </c>
      <c r="L25" s="53"/>
    </row>
    <row r="26" spans="1:12" ht="17.25" customHeight="1">
      <c r="A26" s="12" t="s">
        <v>29</v>
      </c>
      <c r="B26" s="13">
        <v>15717</v>
      </c>
      <c r="C26" s="13">
        <v>25651</v>
      </c>
      <c r="D26" s="13">
        <v>29877</v>
      </c>
      <c r="E26" s="13">
        <v>18658</v>
      </c>
      <c r="F26" s="13">
        <v>21752</v>
      </c>
      <c r="G26" s="13">
        <v>26718</v>
      </c>
      <c r="H26" s="13">
        <v>13314</v>
      </c>
      <c r="I26" s="13">
        <v>5490</v>
      </c>
      <c r="J26" s="13">
        <v>12591</v>
      </c>
      <c r="K26" s="11">
        <f t="shared" si="4"/>
        <v>169768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5361</v>
      </c>
      <c r="I27" s="11">
        <v>0</v>
      </c>
      <c r="J27" s="11">
        <v>0</v>
      </c>
      <c r="K27" s="11">
        <f t="shared" si="4"/>
        <v>5361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2.41213744</v>
      </c>
      <c r="C29" s="61">
        <f aca="true" t="shared" si="7" ref="C29:J29">SUM(C30:C33)</f>
        <v>2.7520423199999997</v>
      </c>
      <c r="D29" s="61">
        <f t="shared" si="7"/>
        <v>3.0985198</v>
      </c>
      <c r="E29" s="61">
        <f t="shared" si="7"/>
        <v>2.63576102</v>
      </c>
      <c r="F29" s="61">
        <f t="shared" si="7"/>
        <v>2.5572004500000003</v>
      </c>
      <c r="G29" s="61">
        <f t="shared" si="7"/>
        <v>2.19955788</v>
      </c>
      <c r="H29" s="61">
        <f t="shared" si="7"/>
        <v>2.5223355</v>
      </c>
      <c r="I29" s="61">
        <f t="shared" si="7"/>
        <v>4.4747746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-0.00156256</v>
      </c>
      <c r="C32" s="63">
        <v>-0.00106368</v>
      </c>
      <c r="D32" s="63">
        <v>-0.0009802</v>
      </c>
      <c r="E32" s="63">
        <v>-0.00023898</v>
      </c>
      <c r="F32" s="63">
        <v>-0.00179955</v>
      </c>
      <c r="G32" s="63">
        <v>-0.00184212</v>
      </c>
      <c r="H32" s="63">
        <v>-0.0018645</v>
      </c>
      <c r="I32" s="63">
        <v>-0.0059254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14253.64</v>
      </c>
      <c r="I35" s="19">
        <v>0</v>
      </c>
      <c r="J35" s="19">
        <v>0</v>
      </c>
      <c r="K35" s="23">
        <f>SUM(B35:J35)</f>
        <v>14253.64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1301.12</v>
      </c>
      <c r="C39" s="23">
        <f aca="true" t="shared" si="8" ref="C39:J39">+C43</f>
        <v>1185.56</v>
      </c>
      <c r="D39" s="23">
        <f t="shared" si="8"/>
        <v>1112.8</v>
      </c>
      <c r="E39" s="19">
        <f t="shared" si="8"/>
        <v>179.76</v>
      </c>
      <c r="F39" s="23">
        <f t="shared" si="8"/>
        <v>1990.2</v>
      </c>
      <c r="G39" s="23">
        <f t="shared" si="8"/>
        <v>3128.68</v>
      </c>
      <c r="H39" s="23">
        <f t="shared" si="8"/>
        <v>1450.92</v>
      </c>
      <c r="I39" s="19">
        <f t="shared" si="8"/>
        <v>920.2</v>
      </c>
      <c r="J39" s="19">
        <f t="shared" si="8"/>
        <v>201.16</v>
      </c>
      <c r="K39" s="23">
        <f aca="true" t="shared" si="9" ref="K39:K44">SUM(B39:J39)</f>
        <v>11470.4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1301.12</v>
      </c>
      <c r="C43" s="66">
        <f>ROUND(C44*C45,2)</f>
        <v>1185.56</v>
      </c>
      <c r="D43" s="66">
        <f aca="true" t="shared" si="10" ref="D43:J43">ROUND(D44*D45,2)</f>
        <v>1112.8</v>
      </c>
      <c r="E43" s="66">
        <f t="shared" si="10"/>
        <v>179.76</v>
      </c>
      <c r="F43" s="66">
        <f t="shared" si="10"/>
        <v>1990.2</v>
      </c>
      <c r="G43" s="66">
        <f t="shared" si="10"/>
        <v>3128.68</v>
      </c>
      <c r="H43" s="66">
        <f t="shared" si="10"/>
        <v>1450.92</v>
      </c>
      <c r="I43" s="66">
        <f t="shared" si="10"/>
        <v>920.2</v>
      </c>
      <c r="J43" s="66">
        <f t="shared" si="10"/>
        <v>201.16</v>
      </c>
      <c r="K43" s="66">
        <f t="shared" si="9"/>
        <v>11470.4</v>
      </c>
    </row>
    <row r="44" spans="1:11" ht="17.25" customHeight="1">
      <c r="A44" s="67" t="s">
        <v>43</v>
      </c>
      <c r="B44" s="68">
        <v>304</v>
      </c>
      <c r="C44" s="68">
        <v>277</v>
      </c>
      <c r="D44" s="68">
        <v>260</v>
      </c>
      <c r="E44" s="68">
        <v>42</v>
      </c>
      <c r="F44" s="68">
        <v>465</v>
      </c>
      <c r="G44" s="68">
        <v>731</v>
      </c>
      <c r="H44" s="68">
        <v>339</v>
      </c>
      <c r="I44" s="68">
        <v>215</v>
      </c>
      <c r="J44" s="68">
        <v>47</v>
      </c>
      <c r="K44" s="68">
        <f t="shared" si="9"/>
        <v>2680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1221027.21</v>
      </c>
      <c r="C47" s="22">
        <f aca="true" t="shared" si="11" ref="C47:H47">+C48+C56</f>
        <v>1869379.32</v>
      </c>
      <c r="D47" s="22">
        <f t="shared" si="11"/>
        <v>2210725.2899999996</v>
      </c>
      <c r="E47" s="22">
        <f t="shared" si="11"/>
        <v>1287327.05</v>
      </c>
      <c r="F47" s="22">
        <f t="shared" si="11"/>
        <v>1661380.6099999999</v>
      </c>
      <c r="G47" s="22">
        <f t="shared" si="11"/>
        <v>2379989.7600000002</v>
      </c>
      <c r="H47" s="22">
        <f t="shared" si="11"/>
        <v>1232222.7</v>
      </c>
      <c r="I47" s="22">
        <f>+I48+I56</f>
        <v>470547.8</v>
      </c>
      <c r="J47" s="22">
        <f>+J48+J56</f>
        <v>711848.91</v>
      </c>
      <c r="K47" s="22">
        <f>SUM(B47:J47)</f>
        <v>13044448.65</v>
      </c>
    </row>
    <row r="48" spans="1:11" ht="17.25" customHeight="1">
      <c r="A48" s="16" t="s">
        <v>46</v>
      </c>
      <c r="B48" s="23">
        <f>SUM(B49:B55)</f>
        <v>1203527.31</v>
      </c>
      <c r="C48" s="23">
        <f aca="true" t="shared" si="12" ref="C48:H48">SUM(C49:C55)</f>
        <v>1847208.76</v>
      </c>
      <c r="D48" s="23">
        <f t="shared" si="12"/>
        <v>2185290.3999999994</v>
      </c>
      <c r="E48" s="23">
        <f t="shared" si="12"/>
        <v>1266286.01</v>
      </c>
      <c r="F48" s="23">
        <f t="shared" si="12"/>
        <v>1639744.1099999999</v>
      </c>
      <c r="G48" s="23">
        <f t="shared" si="12"/>
        <v>2352076.14</v>
      </c>
      <c r="H48" s="23">
        <f t="shared" si="12"/>
        <v>1213950.13</v>
      </c>
      <c r="I48" s="23">
        <f>SUM(I49:I55)</f>
        <v>470547.8</v>
      </c>
      <c r="J48" s="23">
        <f>SUM(J49:J55)</f>
        <v>698648.3300000001</v>
      </c>
      <c r="K48" s="23">
        <f aca="true" t="shared" si="13" ref="K48:K56">SUM(B48:J48)</f>
        <v>12877278.99</v>
      </c>
    </row>
    <row r="49" spans="1:11" ht="17.25" customHeight="1">
      <c r="A49" s="35" t="s">
        <v>47</v>
      </c>
      <c r="B49" s="23">
        <f aca="true" t="shared" si="14" ref="B49:H49">ROUND(B30*B7,2)</f>
        <v>1203004.98</v>
      </c>
      <c r="C49" s="23">
        <f t="shared" si="14"/>
        <v>1842640.9</v>
      </c>
      <c r="D49" s="23">
        <f t="shared" si="14"/>
        <v>2184868.55</v>
      </c>
      <c r="E49" s="23">
        <f t="shared" si="14"/>
        <v>1266221.05</v>
      </c>
      <c r="F49" s="23">
        <f t="shared" si="14"/>
        <v>1638906.43</v>
      </c>
      <c r="G49" s="23">
        <f t="shared" si="14"/>
        <v>2350914.69</v>
      </c>
      <c r="H49" s="23">
        <f t="shared" si="14"/>
        <v>1199131.31</v>
      </c>
      <c r="I49" s="23">
        <f>ROUND(I30*I7,2)</f>
        <v>470249.47</v>
      </c>
      <c r="J49" s="23">
        <f>ROUND(J30*J7,2)</f>
        <v>698494.25</v>
      </c>
      <c r="K49" s="23">
        <f t="shared" si="13"/>
        <v>12854431.63</v>
      </c>
    </row>
    <row r="50" spans="1:11" ht="17.25" customHeight="1">
      <c r="A50" s="35" t="s">
        <v>48</v>
      </c>
      <c r="B50" s="19">
        <v>0</v>
      </c>
      <c r="C50" s="23">
        <f>ROUND(C31*C7,2)</f>
        <v>4095.8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4095.8</v>
      </c>
    </row>
    <row r="51" spans="1:11" ht="17.25" customHeight="1">
      <c r="A51" s="69" t="s">
        <v>123</v>
      </c>
      <c r="B51" s="70">
        <f>ROUND(B32*B7,2)</f>
        <v>-778.79</v>
      </c>
      <c r="C51" s="70">
        <f>ROUND(C32*C7,2)</f>
        <v>-713.5</v>
      </c>
      <c r="D51" s="70">
        <f aca="true" t="shared" si="15" ref="D51:J51">ROUND(D32*D7,2)</f>
        <v>-690.95</v>
      </c>
      <c r="E51" s="70">
        <f t="shared" si="15"/>
        <v>-114.8</v>
      </c>
      <c r="F51" s="70">
        <f t="shared" si="15"/>
        <v>-1152.52</v>
      </c>
      <c r="G51" s="70">
        <f t="shared" si="15"/>
        <v>-1967.23</v>
      </c>
      <c r="H51" s="70">
        <f t="shared" si="15"/>
        <v>-885.74</v>
      </c>
      <c r="I51" s="70">
        <f t="shared" si="15"/>
        <v>-621.87</v>
      </c>
      <c r="J51" s="70">
        <f t="shared" si="15"/>
        <v>-47.08</v>
      </c>
      <c r="K51" s="70">
        <f>SUM(B51:J51)</f>
        <v>-6972.48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14253.64</v>
      </c>
      <c r="I53" s="32">
        <f>+I35</f>
        <v>0</v>
      </c>
      <c r="J53" s="32">
        <f>+J35</f>
        <v>0</v>
      </c>
      <c r="K53" s="23">
        <f t="shared" si="13"/>
        <v>14253.64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1301.12</v>
      </c>
      <c r="C55" s="37">
        <v>1185.56</v>
      </c>
      <c r="D55" s="37">
        <v>1112.8</v>
      </c>
      <c r="E55" s="19">
        <v>179.76</v>
      </c>
      <c r="F55" s="37">
        <v>1990.2</v>
      </c>
      <c r="G55" s="37">
        <v>3128.68</v>
      </c>
      <c r="H55" s="37">
        <v>1450.92</v>
      </c>
      <c r="I55" s="37">
        <v>920.2</v>
      </c>
      <c r="J55" s="19">
        <v>201.16</v>
      </c>
      <c r="K55" s="23">
        <f t="shared" si="13"/>
        <v>11470.4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-234603.07</v>
      </c>
      <c r="C60" s="36">
        <f t="shared" si="16"/>
        <v>-253326.79</v>
      </c>
      <c r="D60" s="36">
        <f t="shared" si="16"/>
        <v>-245710.58</v>
      </c>
      <c r="E60" s="36">
        <f t="shared" si="16"/>
        <v>-262777.76</v>
      </c>
      <c r="F60" s="36">
        <f t="shared" si="16"/>
        <v>-260998.34000000003</v>
      </c>
      <c r="G60" s="36">
        <f t="shared" si="16"/>
        <v>-303693.32999999996</v>
      </c>
      <c r="H60" s="36">
        <f t="shared" si="16"/>
        <v>-196395.02</v>
      </c>
      <c r="I60" s="36">
        <f t="shared" si="16"/>
        <v>-77367.79000000001</v>
      </c>
      <c r="J60" s="36">
        <f t="shared" si="16"/>
        <v>-89921.13</v>
      </c>
      <c r="K60" s="36">
        <f>SUM(B60:J60)</f>
        <v>-1924793.81</v>
      </c>
    </row>
    <row r="61" spans="1:11" ht="18.75" customHeight="1">
      <c r="A61" s="16" t="s">
        <v>78</v>
      </c>
      <c r="B61" s="36">
        <f aca="true" t="shared" si="17" ref="B61:J61">B62+B63+B64+B65+B66+B67</f>
        <v>-221579.32</v>
      </c>
      <c r="C61" s="36">
        <f t="shared" si="17"/>
        <v>-234257.37</v>
      </c>
      <c r="D61" s="36">
        <f t="shared" si="17"/>
        <v>-226751.96</v>
      </c>
      <c r="E61" s="36">
        <f t="shared" si="17"/>
        <v>-239559.41</v>
      </c>
      <c r="F61" s="36">
        <f t="shared" si="17"/>
        <v>-243394.02000000002</v>
      </c>
      <c r="G61" s="36">
        <f t="shared" si="17"/>
        <v>-277429.1</v>
      </c>
      <c r="H61" s="36">
        <f t="shared" si="17"/>
        <v>-183543.5</v>
      </c>
      <c r="I61" s="36">
        <f t="shared" si="17"/>
        <v>-34937</v>
      </c>
      <c r="J61" s="36">
        <f t="shared" si="17"/>
        <v>-67865</v>
      </c>
      <c r="K61" s="36">
        <f aca="true" t="shared" si="18" ref="K61:K94">SUM(B61:J61)</f>
        <v>-1729316.6800000002</v>
      </c>
    </row>
    <row r="62" spans="1:11" ht="18.75" customHeight="1">
      <c r="A62" s="12" t="s">
        <v>79</v>
      </c>
      <c r="B62" s="36">
        <f>-ROUND(B9*$D$3,2)</f>
        <v>-157381</v>
      </c>
      <c r="C62" s="36">
        <f aca="true" t="shared" si="19" ref="C62:J62">-ROUND(C9*$D$3,2)</f>
        <v>-227787</v>
      </c>
      <c r="D62" s="36">
        <f t="shared" si="19"/>
        <v>-202541.5</v>
      </c>
      <c r="E62" s="36">
        <f t="shared" si="19"/>
        <v>-146587</v>
      </c>
      <c r="F62" s="36">
        <f t="shared" si="19"/>
        <v>-159593</v>
      </c>
      <c r="G62" s="36">
        <f t="shared" si="19"/>
        <v>-206794</v>
      </c>
      <c r="H62" s="36">
        <f t="shared" si="19"/>
        <v>-183543.5</v>
      </c>
      <c r="I62" s="36">
        <f t="shared" si="19"/>
        <v>-34937</v>
      </c>
      <c r="J62" s="36">
        <f t="shared" si="19"/>
        <v>-67865</v>
      </c>
      <c r="K62" s="36">
        <f t="shared" si="18"/>
        <v>-1387029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-703.5</v>
      </c>
      <c r="C64" s="36">
        <v>-332.5</v>
      </c>
      <c r="D64" s="36">
        <v>-308</v>
      </c>
      <c r="E64" s="36">
        <v>-1036</v>
      </c>
      <c r="F64" s="36">
        <v>-560</v>
      </c>
      <c r="G64" s="36">
        <v>-469</v>
      </c>
      <c r="H64" s="19">
        <v>0</v>
      </c>
      <c r="I64" s="19">
        <v>0</v>
      </c>
      <c r="J64" s="19">
        <v>0</v>
      </c>
      <c r="K64" s="36">
        <f t="shared" si="18"/>
        <v>-3409</v>
      </c>
    </row>
    <row r="65" spans="1:11" ht="18.75" customHeight="1">
      <c r="A65" s="12" t="s">
        <v>124</v>
      </c>
      <c r="B65" s="36">
        <v>-318.5</v>
      </c>
      <c r="C65" s="36">
        <v>-297.5</v>
      </c>
      <c r="D65" s="36">
        <v>-745.5</v>
      </c>
      <c r="E65" s="36">
        <v>-934.5</v>
      </c>
      <c r="F65" s="36">
        <v>-35</v>
      </c>
      <c r="G65" s="36">
        <v>-140</v>
      </c>
      <c r="H65" s="19">
        <v>0</v>
      </c>
      <c r="I65" s="19">
        <v>0</v>
      </c>
      <c r="J65" s="19">
        <v>0</v>
      </c>
      <c r="K65" s="36">
        <f t="shared" si="18"/>
        <v>-2471</v>
      </c>
    </row>
    <row r="66" spans="1:11" ht="18.75" customHeight="1">
      <c r="A66" s="12" t="s">
        <v>56</v>
      </c>
      <c r="B66" s="48">
        <v>-63176.32</v>
      </c>
      <c r="C66" s="48">
        <v>-5840.37</v>
      </c>
      <c r="D66" s="48">
        <v>-23156.96</v>
      </c>
      <c r="E66" s="48">
        <v>-90956.91</v>
      </c>
      <c r="F66" s="48">
        <v>-83206.02</v>
      </c>
      <c r="G66" s="48">
        <v>-69981.1</v>
      </c>
      <c r="H66" s="19">
        <v>0</v>
      </c>
      <c r="I66" s="19">
        <v>0</v>
      </c>
      <c r="J66" s="19">
        <v>0</v>
      </c>
      <c r="K66" s="36">
        <f t="shared" si="18"/>
        <v>-336317.68000000005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48">
        <v>-45</v>
      </c>
      <c r="F67" s="19">
        <v>0</v>
      </c>
      <c r="G67" s="48">
        <v>-45</v>
      </c>
      <c r="H67" s="19">
        <v>0</v>
      </c>
      <c r="I67" s="19">
        <v>0</v>
      </c>
      <c r="J67" s="19">
        <v>0</v>
      </c>
      <c r="K67" s="36">
        <f t="shared" si="18"/>
        <v>-90</v>
      </c>
    </row>
    <row r="68" spans="1:11" ht="18.75" customHeight="1">
      <c r="A68" s="12" t="s">
        <v>83</v>
      </c>
      <c r="B68" s="36">
        <f aca="true" t="shared" si="20" ref="B68:J68">SUM(B69:B92)</f>
        <v>-13023.75</v>
      </c>
      <c r="C68" s="36">
        <f t="shared" si="20"/>
        <v>-19069.420000000002</v>
      </c>
      <c r="D68" s="36">
        <f t="shared" si="20"/>
        <v>-18958.62</v>
      </c>
      <c r="E68" s="36">
        <f t="shared" si="20"/>
        <v>-23218.35</v>
      </c>
      <c r="F68" s="36">
        <f t="shared" si="20"/>
        <v>-17604.32</v>
      </c>
      <c r="G68" s="36">
        <f t="shared" si="20"/>
        <v>-26264.23</v>
      </c>
      <c r="H68" s="36">
        <f t="shared" si="20"/>
        <v>-12851.52</v>
      </c>
      <c r="I68" s="36">
        <f t="shared" si="20"/>
        <v>-42430.79</v>
      </c>
      <c r="J68" s="36">
        <f t="shared" si="20"/>
        <v>-22056.13</v>
      </c>
      <c r="K68" s="36">
        <f t="shared" si="18"/>
        <v>-195477.13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-10684.81</v>
      </c>
      <c r="F92" s="19">
        <v>0</v>
      </c>
      <c r="G92" s="19">
        <v>0</v>
      </c>
      <c r="H92" s="19">
        <v>0</v>
      </c>
      <c r="I92" s="49">
        <v>-5928.9</v>
      </c>
      <c r="J92" s="49">
        <v>-12742.1</v>
      </c>
      <c r="K92" s="49">
        <f t="shared" si="18"/>
        <v>-29355.809999999998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986424.14</v>
      </c>
      <c r="C97" s="24">
        <f t="shared" si="21"/>
        <v>1616052.5300000003</v>
      </c>
      <c r="D97" s="24">
        <f t="shared" si="21"/>
        <v>1965014.7099999993</v>
      </c>
      <c r="E97" s="24">
        <f t="shared" si="21"/>
        <v>1024549.29</v>
      </c>
      <c r="F97" s="24">
        <f t="shared" si="21"/>
        <v>1400382.2699999998</v>
      </c>
      <c r="G97" s="24">
        <f t="shared" si="21"/>
        <v>2076296.4300000002</v>
      </c>
      <c r="H97" s="24">
        <f t="shared" si="21"/>
        <v>1035827.6799999998</v>
      </c>
      <c r="I97" s="24">
        <f>+I98+I99</f>
        <v>393180.01</v>
      </c>
      <c r="J97" s="24">
        <f>+J98+J99</f>
        <v>621927.78</v>
      </c>
      <c r="K97" s="49">
        <f>SUM(B97:J97)</f>
        <v>11119654.839999998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968924.24</v>
      </c>
      <c r="C98" s="24">
        <f t="shared" si="22"/>
        <v>1593881.9700000002</v>
      </c>
      <c r="D98" s="24">
        <f t="shared" si="22"/>
        <v>1939579.8199999994</v>
      </c>
      <c r="E98" s="24">
        <f t="shared" si="22"/>
        <v>1003508.25</v>
      </c>
      <c r="F98" s="24">
        <f t="shared" si="22"/>
        <v>1378745.7699999998</v>
      </c>
      <c r="G98" s="24">
        <f t="shared" si="22"/>
        <v>2048382.81</v>
      </c>
      <c r="H98" s="24">
        <f t="shared" si="22"/>
        <v>1017555.1099999999</v>
      </c>
      <c r="I98" s="24">
        <f t="shared" si="22"/>
        <v>393180.01</v>
      </c>
      <c r="J98" s="24">
        <f t="shared" si="22"/>
        <v>608727.2000000001</v>
      </c>
      <c r="K98" s="49">
        <f>SUM(B98:J98)</f>
        <v>10952485.179999998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11119654.839999998</v>
      </c>
      <c r="L105" s="55"/>
    </row>
    <row r="106" spans="1:11" ht="18.75" customHeight="1">
      <c r="A106" s="26" t="s">
        <v>74</v>
      </c>
      <c r="B106" s="27">
        <v>135913.04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135913.04</v>
      </c>
    </row>
    <row r="107" spans="1:11" ht="18.75" customHeight="1">
      <c r="A107" s="26" t="s">
        <v>75</v>
      </c>
      <c r="B107" s="27">
        <v>850511.1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850511.1</v>
      </c>
    </row>
    <row r="108" spans="1:11" ht="18.75" customHeight="1">
      <c r="A108" s="26" t="s">
        <v>76</v>
      </c>
      <c r="B108" s="41">
        <v>0</v>
      </c>
      <c r="C108" s="27">
        <f>+C97</f>
        <v>1616052.5300000003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1616052.5300000003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1965014.7099999993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1965014.7099999993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1024549.29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1024549.29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282161.05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282161.05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508665.72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508665.72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609555.5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609555.5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623535.86</v>
      </c>
      <c r="H115" s="41">
        <v>0</v>
      </c>
      <c r="I115" s="41">
        <v>0</v>
      </c>
      <c r="J115" s="41">
        <v>0</v>
      </c>
      <c r="K115" s="42">
        <f t="shared" si="24"/>
        <v>623535.86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49573.81</v>
      </c>
      <c r="H116" s="41">
        <v>0</v>
      </c>
      <c r="I116" s="41">
        <v>0</v>
      </c>
      <c r="J116" s="41">
        <v>0</v>
      </c>
      <c r="K116" s="42">
        <f t="shared" si="24"/>
        <v>49573.81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328442.75</v>
      </c>
      <c r="H117" s="41">
        <v>0</v>
      </c>
      <c r="I117" s="41">
        <v>0</v>
      </c>
      <c r="J117" s="41">
        <v>0</v>
      </c>
      <c r="K117" s="42">
        <f t="shared" si="24"/>
        <v>328442.75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310280.83</v>
      </c>
      <c r="H118" s="41">
        <v>0</v>
      </c>
      <c r="I118" s="41">
        <v>0</v>
      </c>
      <c r="J118" s="41">
        <v>0</v>
      </c>
      <c r="K118" s="42">
        <f t="shared" si="24"/>
        <v>310280.83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764463.19</v>
      </c>
      <c r="H119" s="41">
        <v>0</v>
      </c>
      <c r="I119" s="41">
        <v>0</v>
      </c>
      <c r="J119" s="41">
        <v>0</v>
      </c>
      <c r="K119" s="42">
        <f t="shared" si="24"/>
        <v>764463.19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377052.69</v>
      </c>
      <c r="I120" s="41">
        <v>0</v>
      </c>
      <c r="J120" s="41">
        <v>0</v>
      </c>
      <c r="K120" s="42">
        <f t="shared" si="24"/>
        <v>377052.69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658774.98</v>
      </c>
      <c r="I121" s="41">
        <v>0</v>
      </c>
      <c r="J121" s="41">
        <v>0</v>
      </c>
      <c r="K121" s="42">
        <f t="shared" si="24"/>
        <v>658774.98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393180.01</v>
      </c>
      <c r="J122" s="41">
        <v>0</v>
      </c>
      <c r="K122" s="42">
        <f t="shared" si="24"/>
        <v>393180.01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621927.78</v>
      </c>
      <c r="K123" s="45">
        <f t="shared" si="24"/>
        <v>621927.78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2015-01-23T19:17:03Z</dcterms:modified>
  <cp:category/>
  <cp:version/>
  <cp:contentType/>
  <cp:contentStatus/>
</cp:coreProperties>
</file>