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<sst xmlns="http://schemas.openxmlformats.org/spreadsheetml/2006/main" count="126" uniqueCount="126">
  <si>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</si>
  <si>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</si>
  <si>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</si>
  <si>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</si>
  <si>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</si>
  <si>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</si>
  <si>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</si>
  <si>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</si>
  <si>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</si>
  <si>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</si>
  <si>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</si>
  <si>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</si>
  <si>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</si>
  <si>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</si>
  <si>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</si>
  <si>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</si>
  <si>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</si>
  <si>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</si>
  <si>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</si>
  <si>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</si>
  <si>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</si>
  <si>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</si>
  <si>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</si>
  <si>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</si>
  <si>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</si>
  <si>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</si>
  <si>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</si>
  <si>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</si>
  <si>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</si>
  <si>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</si>
  <si>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</si>
  <si>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</si>
  <si>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</si>
  <si>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</si>
  <si>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</si>
  <si>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</si>
  <si>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</si>
  <si>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</si>
  <si>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</si>
  <si>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</si>
  <si>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</si>
  <si>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</si>
  <si>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</si>
  <si>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</si>
  <si>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</si>
  <si>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</si>
  <si>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</si>
  <si>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</si>
  <si>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</si>
  <si>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</si>
  <si>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</si>
  <si>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</si>
  <si>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</si>
  <si>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</si>
  <si>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</si>
  <si>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</si>
  <si>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</si>
  <si>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</si>
  <si>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</si>
  <si>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</si>
  <si>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</si>
  <si>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</si>
  <si>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</si>
  <si>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</si>
  <si>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</si>
  <si>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</si>
  <si>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</si>
  <si>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</si>
  <si>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</si>
  <si>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</si>
  <si>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</si>
  <si>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</si>
  <si>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</si>
  <si>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</si>
  <si>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</si>
  <si>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</si>
  <si>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</si>
  <si>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</si>
  <si>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</si>
  <si>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</si>
  <si>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</si>
  <si>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</si>
  <si>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</si>
  <si>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</si>
  <si>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</si>
  <si>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</si>
  <si>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</si>
  <si>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</si>
  <si>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</si>
  <si>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</si>
  <si>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</si>
  <si>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</si>
  <si>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</si>
  <si>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</si>
  <si>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</si>
  <si>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</si>
  <si>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</si>
  <si>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</si>
  <si>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</si>
  <si>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</si>
  <si>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</si>
  <si>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</si>
  <si>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</si>
  <si>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</si>
  <si>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</si>
  <si>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</si>
  <si>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</si>
  <si>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</si>
  <si>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</si>
  <si>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</si>
  <si>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</si>
  <si>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</si>
  <si>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</si>
  <si>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</si>
  <si>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</si>
  <si>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</si>
  <si>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</si>
  <si>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</si>
  <si>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</si>
  <si>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</si>
  <si>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</si>
  <si>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</si>
  <si>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</si>
  <si>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</si>
  <si>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</si>
  <si>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OPERAÇÃO 17/01/15 - VENCIMENTO 23/01/15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</si>
</sst>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109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78" t="s">
        <v>108</v>
      </c>
      <c r="J5" s="78" t="s">
        <v>107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289273</v>
      </c>
      <c r="C7" s="9">
        <f t="shared" si="0"/>
        <v>389588</v>
      </c>
      <c r="D7" s="9">
        <f t="shared" si="0"/>
        <v>438776</v>
      </c>
      <c r="E7" s="9">
        <f t="shared" si="0"/>
        <v>255141</v>
      </c>
      <c r="F7" s="9">
        <f t="shared" si="0"/>
        <v>386101</v>
      </c>
      <c r="G7" s="9">
        <f t="shared" si="0"/>
        <v>598103</v>
      </c>
      <c r="H7" s="9">
        <f t="shared" si="0"/>
        <v>239008</v>
      </c>
      <c r="I7" s="9">
        <f t="shared" si="0"/>
        <v>52465</v>
      </c>
      <c r="J7" s="9">
        <f t="shared" si="0"/>
        <v>160655</v>
      </c>
      <c r="K7" s="9">
        <f t="shared" si="0"/>
        <v>2809110</v>
      </c>
      <c r="L7" s="53"/>
    </row>
    <row r="8" spans="1:11" ht="17.25" customHeight="1">
      <c r="A8" s="10" t="s">
        <v>116</v>
      </c>
      <c r="B8" s="11">
        <f>B9+B12+B16</f>
        <v>169129</v>
      </c>
      <c r="C8" s="11">
        <f aca="true" t="shared" si="1" ref="C8:J8">C9+C12+C16</f>
        <v>234562</v>
      </c>
      <c r="D8" s="11">
        <f t="shared" si="1"/>
        <v>248835</v>
      </c>
      <c r="E8" s="11">
        <f t="shared" si="1"/>
        <v>150602</v>
      </c>
      <c r="F8" s="11">
        <f t="shared" si="1"/>
        <v>209130</v>
      </c>
      <c r="G8" s="11">
        <f t="shared" si="1"/>
        <v>319445</v>
      </c>
      <c r="H8" s="11">
        <f t="shared" si="1"/>
        <v>147939</v>
      </c>
      <c r="I8" s="11">
        <f t="shared" si="1"/>
        <v>27674</v>
      </c>
      <c r="J8" s="11">
        <f t="shared" si="1"/>
        <v>91068</v>
      </c>
      <c r="K8" s="11">
        <f>SUM(B8:J8)</f>
        <v>1598384</v>
      </c>
    </row>
    <row r="9" spans="1:11" ht="17.25" customHeight="1">
      <c r="A9" s="15" t="s">
        <v>17</v>
      </c>
      <c r="B9" s="13">
        <f>+B10+B11</f>
        <v>31921</v>
      </c>
      <c r="C9" s="13">
        <f aca="true" t="shared" si="2" ref="C9:J9">+C10+C11</f>
        <v>47880</v>
      </c>
      <c r="D9" s="13">
        <f t="shared" si="2"/>
        <v>45566</v>
      </c>
      <c r="E9" s="13">
        <f t="shared" si="2"/>
        <v>28715</v>
      </c>
      <c r="F9" s="13">
        <f t="shared" si="2"/>
        <v>32097</v>
      </c>
      <c r="G9" s="13">
        <f t="shared" si="2"/>
        <v>37589</v>
      </c>
      <c r="H9" s="13">
        <f t="shared" si="2"/>
        <v>31160</v>
      </c>
      <c r="I9" s="13">
        <f t="shared" si="2"/>
        <v>6367</v>
      </c>
      <c r="J9" s="13">
        <f t="shared" si="2"/>
        <v>15398</v>
      </c>
      <c r="K9" s="11">
        <f>SUM(B9:J9)</f>
        <v>276693</v>
      </c>
    </row>
    <row r="10" spans="1:11" ht="17.25" customHeight="1">
      <c r="A10" s="30" t="s">
        <v>18</v>
      </c>
      <c r="B10" s="13">
        <v>31921</v>
      </c>
      <c r="C10" s="13">
        <v>47880</v>
      </c>
      <c r="D10" s="13">
        <v>45566</v>
      </c>
      <c r="E10" s="13">
        <v>28715</v>
      </c>
      <c r="F10" s="13">
        <v>32097</v>
      </c>
      <c r="G10" s="13">
        <v>37589</v>
      </c>
      <c r="H10" s="13">
        <v>31160</v>
      </c>
      <c r="I10" s="13">
        <v>6367</v>
      </c>
      <c r="J10" s="13">
        <v>15398</v>
      </c>
      <c r="K10" s="11">
        <f>SUM(B10:J10)</f>
        <v>276693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133841</v>
      </c>
      <c r="C12" s="17">
        <f t="shared" si="3"/>
        <v>181708</v>
      </c>
      <c r="D12" s="17">
        <f t="shared" si="3"/>
        <v>198504</v>
      </c>
      <c r="E12" s="17">
        <f t="shared" si="3"/>
        <v>118932</v>
      </c>
      <c r="F12" s="17">
        <f t="shared" si="3"/>
        <v>172722</v>
      </c>
      <c r="G12" s="17">
        <f t="shared" si="3"/>
        <v>275197</v>
      </c>
      <c r="H12" s="17">
        <f t="shared" si="3"/>
        <v>113869</v>
      </c>
      <c r="I12" s="17">
        <f t="shared" si="3"/>
        <v>20672</v>
      </c>
      <c r="J12" s="17">
        <f t="shared" si="3"/>
        <v>73976</v>
      </c>
      <c r="K12" s="11">
        <f aca="true" t="shared" si="4" ref="K12:K27">SUM(B12:J12)</f>
        <v>1289421</v>
      </c>
    </row>
    <row r="13" spans="1:13" ht="17.25" customHeight="1">
      <c r="A13" s="14" t="s">
        <v>20</v>
      </c>
      <c r="B13" s="13">
        <v>68778</v>
      </c>
      <c r="C13" s="13">
        <v>99714</v>
      </c>
      <c r="D13" s="13">
        <v>110045</v>
      </c>
      <c r="E13" s="13">
        <v>65671</v>
      </c>
      <c r="F13" s="13">
        <v>92131</v>
      </c>
      <c r="G13" s="13">
        <v>136163</v>
      </c>
      <c r="H13" s="13">
        <v>57126</v>
      </c>
      <c r="I13" s="13">
        <v>12283</v>
      </c>
      <c r="J13" s="13">
        <v>40656</v>
      </c>
      <c r="K13" s="11">
        <f t="shared" si="4"/>
        <v>682567</v>
      </c>
      <c r="L13" s="53"/>
      <c r="M13" s="54"/>
    </row>
    <row r="14" spans="1:12" ht="17.25" customHeight="1">
      <c r="A14" s="14" t="s">
        <v>21</v>
      </c>
      <c r="B14" s="13">
        <v>62185</v>
      </c>
      <c r="C14" s="13">
        <v>77952</v>
      </c>
      <c r="D14" s="13">
        <v>84736</v>
      </c>
      <c r="E14" s="13">
        <v>50823</v>
      </c>
      <c r="F14" s="13">
        <v>77039</v>
      </c>
      <c r="G14" s="13">
        <v>134613</v>
      </c>
      <c r="H14" s="13">
        <v>54324</v>
      </c>
      <c r="I14" s="13">
        <v>7909</v>
      </c>
      <c r="J14" s="13">
        <v>31926</v>
      </c>
      <c r="K14" s="11">
        <f t="shared" si="4"/>
        <v>581507</v>
      </c>
      <c r="L14" s="53"/>
    </row>
    <row r="15" spans="1:11" ht="17.25" customHeight="1">
      <c r="A15" s="14" t="s">
        <v>22</v>
      </c>
      <c r="B15" s="13">
        <v>2878</v>
      </c>
      <c r="C15" s="13">
        <v>4042</v>
      </c>
      <c r="D15" s="13">
        <v>3723</v>
      </c>
      <c r="E15" s="13">
        <v>2438</v>
      </c>
      <c r="F15" s="13">
        <v>3552</v>
      </c>
      <c r="G15" s="13">
        <v>4421</v>
      </c>
      <c r="H15" s="13">
        <v>2419</v>
      </c>
      <c r="I15" s="13">
        <v>480</v>
      </c>
      <c r="J15" s="13">
        <v>1394</v>
      </c>
      <c r="K15" s="11">
        <f t="shared" si="4"/>
        <v>25347</v>
      </c>
    </row>
    <row r="16" spans="1:11" ht="17.25" customHeight="1">
      <c r="A16" s="15" t="s">
        <v>112</v>
      </c>
      <c r="B16" s="13">
        <f>B17+B18+B19</f>
        <v>3367</v>
      </c>
      <c r="C16" s="13">
        <f aca="true" t="shared" si="5" ref="C16:J16">C17+C18+C19</f>
        <v>4974</v>
      </c>
      <c r="D16" s="13">
        <f t="shared" si="5"/>
        <v>4765</v>
      </c>
      <c r="E16" s="13">
        <f t="shared" si="5"/>
        <v>2955</v>
      </c>
      <c r="F16" s="13">
        <f t="shared" si="5"/>
        <v>4311</v>
      </c>
      <c r="G16" s="13">
        <f t="shared" si="5"/>
        <v>6659</v>
      </c>
      <c r="H16" s="13">
        <f t="shared" si="5"/>
        <v>2910</v>
      </c>
      <c r="I16" s="13">
        <f t="shared" si="5"/>
        <v>635</v>
      </c>
      <c r="J16" s="13">
        <f t="shared" si="5"/>
        <v>1694</v>
      </c>
      <c r="K16" s="11">
        <f t="shared" si="4"/>
        <v>32270</v>
      </c>
    </row>
    <row r="17" spans="1:11" ht="17.25" customHeight="1">
      <c r="A17" s="14" t="s">
        <v>113</v>
      </c>
      <c r="B17" s="13">
        <v>3092</v>
      </c>
      <c r="C17" s="13">
        <v>4531</v>
      </c>
      <c r="D17" s="13">
        <v>4465</v>
      </c>
      <c r="E17" s="13">
        <v>2700</v>
      </c>
      <c r="F17" s="13">
        <v>3946</v>
      </c>
      <c r="G17" s="13">
        <v>5926</v>
      </c>
      <c r="H17" s="13">
        <v>2688</v>
      </c>
      <c r="I17" s="13">
        <v>589</v>
      </c>
      <c r="J17" s="13">
        <v>1585</v>
      </c>
      <c r="K17" s="11">
        <f t="shared" si="4"/>
        <v>29522</v>
      </c>
    </row>
    <row r="18" spans="1:11" ht="17.25" customHeight="1">
      <c r="A18" s="14" t="s">
        <v>114</v>
      </c>
      <c r="B18" s="13">
        <v>266</v>
      </c>
      <c r="C18" s="13">
        <v>420</v>
      </c>
      <c r="D18" s="13">
        <v>283</v>
      </c>
      <c r="E18" s="13">
        <v>251</v>
      </c>
      <c r="F18" s="13">
        <v>342</v>
      </c>
      <c r="G18" s="13">
        <v>705</v>
      </c>
      <c r="H18" s="13">
        <v>205</v>
      </c>
      <c r="I18" s="13">
        <v>44</v>
      </c>
      <c r="J18" s="13">
        <v>98</v>
      </c>
      <c r="K18" s="11">
        <f t="shared" si="4"/>
        <v>2614</v>
      </c>
    </row>
    <row r="19" spans="1:11" ht="17.25" customHeight="1">
      <c r="A19" s="14" t="s">
        <v>115</v>
      </c>
      <c r="B19" s="13">
        <v>9</v>
      </c>
      <c r="C19" s="13">
        <v>23</v>
      </c>
      <c r="D19" s="13">
        <v>17</v>
      </c>
      <c r="E19" s="13">
        <v>4</v>
      </c>
      <c r="F19" s="13">
        <v>23</v>
      </c>
      <c r="G19" s="13">
        <v>28</v>
      </c>
      <c r="H19" s="13">
        <v>17</v>
      </c>
      <c r="I19" s="13">
        <v>2</v>
      </c>
      <c r="J19" s="13">
        <v>11</v>
      </c>
      <c r="K19" s="11">
        <f t="shared" si="4"/>
        <v>134</v>
      </c>
    </row>
    <row r="20" spans="1:11" ht="17.25" customHeight="1">
      <c r="A20" s="16" t="s">
        <v>23</v>
      </c>
      <c r="B20" s="11">
        <f>+B21+B22+B23</f>
        <v>92400</v>
      </c>
      <c r="C20" s="11">
        <f aca="true" t="shared" si="6" ref="C20:J20">+C21+C22+C23</f>
        <v>113005</v>
      </c>
      <c r="D20" s="11">
        <f t="shared" si="6"/>
        <v>138187</v>
      </c>
      <c r="E20" s="11">
        <f t="shared" si="6"/>
        <v>76125</v>
      </c>
      <c r="F20" s="11">
        <f t="shared" si="6"/>
        <v>141659</v>
      </c>
      <c r="G20" s="11">
        <f t="shared" si="6"/>
        <v>238931</v>
      </c>
      <c r="H20" s="11">
        <f t="shared" si="6"/>
        <v>72066</v>
      </c>
      <c r="I20" s="11">
        <f t="shared" si="6"/>
        <v>16969</v>
      </c>
      <c r="J20" s="11">
        <f t="shared" si="6"/>
        <v>47478</v>
      </c>
      <c r="K20" s="11">
        <f t="shared" si="4"/>
        <v>936820</v>
      </c>
    </row>
    <row r="21" spans="1:12" ht="17.25" customHeight="1">
      <c r="A21" s="12" t="s">
        <v>24</v>
      </c>
      <c r="B21" s="13">
        <v>52155</v>
      </c>
      <c r="C21" s="13">
        <v>68598</v>
      </c>
      <c r="D21" s="13">
        <v>84207</v>
      </c>
      <c r="E21" s="13">
        <v>46301</v>
      </c>
      <c r="F21" s="13">
        <v>81301</v>
      </c>
      <c r="G21" s="13">
        <v>124802</v>
      </c>
      <c r="H21" s="13">
        <v>40876</v>
      </c>
      <c r="I21" s="13">
        <v>10908</v>
      </c>
      <c r="J21" s="13">
        <v>28222</v>
      </c>
      <c r="K21" s="11">
        <f t="shared" si="4"/>
        <v>537370</v>
      </c>
      <c r="L21" s="53"/>
    </row>
    <row r="22" spans="1:12" ht="17.25" customHeight="1">
      <c r="A22" s="12" t="s">
        <v>25</v>
      </c>
      <c r="B22" s="13">
        <v>38593</v>
      </c>
      <c r="C22" s="13">
        <v>42368</v>
      </c>
      <c r="D22" s="13">
        <v>51807</v>
      </c>
      <c r="E22" s="13">
        <v>28723</v>
      </c>
      <c r="F22" s="13">
        <v>58071</v>
      </c>
      <c r="G22" s="13">
        <v>111168</v>
      </c>
      <c r="H22" s="13">
        <v>30070</v>
      </c>
      <c r="I22" s="13">
        <v>5755</v>
      </c>
      <c r="J22" s="13">
        <v>18528</v>
      </c>
      <c r="K22" s="11">
        <f t="shared" si="4"/>
        <v>385083</v>
      </c>
      <c r="L22" s="53"/>
    </row>
    <row r="23" spans="1:11" ht="17.25" customHeight="1">
      <c r="A23" s="12" t="s">
        <v>26</v>
      </c>
      <c r="B23" s="13">
        <v>1652</v>
      </c>
      <c r="C23" s="13">
        <v>2039</v>
      </c>
      <c r="D23" s="13">
        <v>2173</v>
      </c>
      <c r="E23" s="13">
        <v>1101</v>
      </c>
      <c r="F23" s="13">
        <v>2287</v>
      </c>
      <c r="G23" s="13">
        <v>2961</v>
      </c>
      <c r="H23" s="13">
        <v>1120</v>
      </c>
      <c r="I23" s="13">
        <v>306</v>
      </c>
      <c r="J23" s="13">
        <v>728</v>
      </c>
      <c r="K23" s="11">
        <f t="shared" si="4"/>
        <v>14367</v>
      </c>
    </row>
    <row r="24" spans="1:11" ht="17.25" customHeight="1">
      <c r="A24" s="16" t="s">
        <v>27</v>
      </c>
      <c r="B24" s="13">
        <v>27744</v>
      </c>
      <c r="C24" s="13">
        <v>42021</v>
      </c>
      <c r="D24" s="13">
        <v>51754</v>
      </c>
      <c r="E24" s="13">
        <v>28414</v>
      </c>
      <c r="F24" s="13">
        <v>35312</v>
      </c>
      <c r="G24" s="13">
        <v>39727</v>
      </c>
      <c r="H24" s="13">
        <v>17841</v>
      </c>
      <c r="I24" s="13">
        <v>7822</v>
      </c>
      <c r="J24" s="13">
        <v>22109</v>
      </c>
      <c r="K24" s="11">
        <f t="shared" si="4"/>
        <v>272744</v>
      </c>
    </row>
    <row r="25" spans="1:12" ht="17.25" customHeight="1">
      <c r="A25" s="12" t="s">
        <v>28</v>
      </c>
      <c r="B25" s="13">
        <v>17756</v>
      </c>
      <c r="C25" s="13">
        <v>26893</v>
      </c>
      <c r="D25" s="13">
        <v>33123</v>
      </c>
      <c r="E25" s="13">
        <v>18185</v>
      </c>
      <c r="F25" s="13">
        <v>22600</v>
      </c>
      <c r="G25" s="13">
        <v>25425</v>
      </c>
      <c r="H25" s="13">
        <v>11418</v>
      </c>
      <c r="I25" s="13">
        <v>5006</v>
      </c>
      <c r="J25" s="13">
        <v>14150</v>
      </c>
      <c r="K25" s="11">
        <f t="shared" si="4"/>
        <v>174556</v>
      </c>
      <c r="L25" s="53"/>
    </row>
    <row r="26" spans="1:12" ht="17.25" customHeight="1">
      <c r="A26" s="12" t="s">
        <v>29</v>
      </c>
      <c r="B26" s="13">
        <v>9988</v>
      </c>
      <c r="C26" s="13">
        <v>15128</v>
      </c>
      <c r="D26" s="13">
        <v>18631</v>
      </c>
      <c r="E26" s="13">
        <v>10229</v>
      </c>
      <c r="F26" s="13">
        <v>12712</v>
      </c>
      <c r="G26" s="13">
        <v>14302</v>
      </c>
      <c r="H26" s="13">
        <v>6423</v>
      </c>
      <c r="I26" s="13">
        <v>2816</v>
      </c>
      <c r="J26" s="13">
        <v>7959</v>
      </c>
      <c r="K26" s="11">
        <f t="shared" si="4"/>
        <v>98188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1162</v>
      </c>
      <c r="I27" s="11">
        <v>0</v>
      </c>
      <c r="J27" s="11">
        <v>0</v>
      </c>
      <c r="K27" s="11">
        <f t="shared" si="4"/>
        <v>1162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61">
        <f>SUM(B30:B33)</f>
        <v>2.41214258</v>
      </c>
      <c r="C29" s="61">
        <f aca="true" t="shared" si="7" ref="C29:J29">SUM(C30:C33)</f>
        <v>2.7521882399999997</v>
      </c>
      <c r="D29" s="61">
        <f t="shared" si="7"/>
        <v>3.09870076</v>
      </c>
      <c r="E29" s="61">
        <f t="shared" si="7"/>
        <v>2.63576102</v>
      </c>
      <c r="F29" s="61">
        <f t="shared" si="7"/>
        <v>2.55723141</v>
      </c>
      <c r="G29" s="61">
        <f t="shared" si="7"/>
        <v>2.19960072</v>
      </c>
      <c r="H29" s="61">
        <f t="shared" si="7"/>
        <v>2.522473</v>
      </c>
      <c r="I29" s="61">
        <f t="shared" si="7"/>
        <v>4.47488484</v>
      </c>
      <c r="J29" s="61">
        <f t="shared" si="7"/>
        <v>2.6565209299999997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62" t="s">
        <v>122</v>
      </c>
      <c r="B32" s="63">
        <v>-0.00155742</v>
      </c>
      <c r="C32" s="63">
        <v>-0.00091776</v>
      </c>
      <c r="D32" s="63">
        <v>-0.00079924</v>
      </c>
      <c r="E32" s="63">
        <v>-0.00023898</v>
      </c>
      <c r="F32" s="63">
        <v>-0.00176859</v>
      </c>
      <c r="G32" s="63">
        <v>-0.00179928</v>
      </c>
      <c r="H32" s="63">
        <v>-0.001727</v>
      </c>
      <c r="I32" s="63">
        <v>-0.00581516</v>
      </c>
      <c r="J32" s="63">
        <v>-0.00017907</v>
      </c>
      <c r="K32" s="64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24852.76</v>
      </c>
      <c r="I35" s="19">
        <v>0</v>
      </c>
      <c r="J35" s="19">
        <v>0</v>
      </c>
      <c r="K35" s="23">
        <f>SUM(B35:J35)</f>
        <v>24852.76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1296.84</v>
      </c>
      <c r="C39" s="23">
        <f aca="true" t="shared" si="8" ref="C39:J39">+C43</f>
        <v>1022.92</v>
      </c>
      <c r="D39" s="23">
        <f t="shared" si="8"/>
        <v>907.36</v>
      </c>
      <c r="E39" s="19">
        <f t="shared" si="8"/>
        <v>179.76</v>
      </c>
      <c r="F39" s="23">
        <f t="shared" si="8"/>
        <v>1955.96</v>
      </c>
      <c r="G39" s="23">
        <f t="shared" si="8"/>
        <v>3055.92</v>
      </c>
      <c r="H39" s="23">
        <f t="shared" si="8"/>
        <v>1343.92</v>
      </c>
      <c r="I39" s="19">
        <f t="shared" si="8"/>
        <v>903.08</v>
      </c>
      <c r="J39" s="19">
        <f t="shared" si="8"/>
        <v>201.16</v>
      </c>
      <c r="K39" s="23">
        <f aca="true" t="shared" si="9" ref="K39:K44">SUM(B39:J39)</f>
        <v>10866.92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5" t="s">
        <v>121</v>
      </c>
      <c r="B43" s="66">
        <f>ROUND(B44*B45,2)</f>
        <v>1296.84</v>
      </c>
      <c r="C43" s="66">
        <f>ROUND(C44*C45,2)</f>
        <v>1022.92</v>
      </c>
      <c r="D43" s="66">
        <f aca="true" t="shared" si="10" ref="D43:J43">ROUND(D44*D45,2)</f>
        <v>907.36</v>
      </c>
      <c r="E43" s="66">
        <f t="shared" si="10"/>
        <v>179.76</v>
      </c>
      <c r="F43" s="66">
        <f t="shared" si="10"/>
        <v>1955.96</v>
      </c>
      <c r="G43" s="66">
        <f t="shared" si="10"/>
        <v>3055.92</v>
      </c>
      <c r="H43" s="66">
        <f t="shared" si="10"/>
        <v>1343.92</v>
      </c>
      <c r="I43" s="66">
        <f t="shared" si="10"/>
        <v>903.08</v>
      </c>
      <c r="J43" s="66">
        <f t="shared" si="10"/>
        <v>201.16</v>
      </c>
      <c r="K43" s="66">
        <f t="shared" si="9"/>
        <v>10866.92</v>
      </c>
    </row>
    <row r="44" spans="1:11" ht="17.25" customHeight="1">
      <c r="A44" s="67" t="s">
        <v>43</v>
      </c>
      <c r="B44" s="68">
        <v>303</v>
      </c>
      <c r="C44" s="68">
        <v>239</v>
      </c>
      <c r="D44" s="68">
        <v>212</v>
      </c>
      <c r="E44" s="68">
        <v>42</v>
      </c>
      <c r="F44" s="68">
        <v>457</v>
      </c>
      <c r="G44" s="68">
        <v>714</v>
      </c>
      <c r="H44" s="68">
        <v>314</v>
      </c>
      <c r="I44" s="68">
        <v>211</v>
      </c>
      <c r="J44" s="68">
        <v>47</v>
      </c>
      <c r="K44" s="68">
        <f t="shared" si="9"/>
        <v>2539</v>
      </c>
    </row>
    <row r="45" spans="1:12" ht="17.25" customHeight="1">
      <c r="A45" s="67" t="s">
        <v>44</v>
      </c>
      <c r="B45" s="66">
        <v>4.28</v>
      </c>
      <c r="C45" s="66">
        <v>4.28</v>
      </c>
      <c r="D45" s="66">
        <v>4.28</v>
      </c>
      <c r="E45" s="66">
        <v>4.28</v>
      </c>
      <c r="F45" s="66">
        <v>4.28</v>
      </c>
      <c r="G45" s="66">
        <v>4.28</v>
      </c>
      <c r="H45" s="66">
        <v>4.28</v>
      </c>
      <c r="I45" s="66">
        <v>4.28</v>
      </c>
      <c r="J45" s="64">
        <v>4.28</v>
      </c>
      <c r="K45" s="66">
        <v>4.28</v>
      </c>
      <c r="L45" s="58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716564.46</v>
      </c>
      <c r="C47" s="22">
        <f aca="true" t="shared" si="11" ref="C47:H47">+C48+C56</f>
        <v>1095412.99</v>
      </c>
      <c r="D47" s="22">
        <f t="shared" si="11"/>
        <v>1385977.77</v>
      </c>
      <c r="E47" s="22">
        <f t="shared" si="11"/>
        <v>693711.5100000001</v>
      </c>
      <c r="F47" s="22">
        <f t="shared" si="11"/>
        <v>1010942.07</v>
      </c>
      <c r="G47" s="22">
        <f t="shared" si="11"/>
        <v>1346557.33</v>
      </c>
      <c r="H47" s="22">
        <f t="shared" si="11"/>
        <v>647360.47</v>
      </c>
      <c r="I47" s="22">
        <f>+I48+I56</f>
        <v>235677.91999999998</v>
      </c>
      <c r="J47" s="22">
        <f>+J48+J56</f>
        <v>440185.11</v>
      </c>
      <c r="K47" s="22">
        <f>SUM(B47:J47)</f>
        <v>7572389.63</v>
      </c>
    </row>
    <row r="48" spans="1:11" ht="17.25" customHeight="1">
      <c r="A48" s="16" t="s">
        <v>46</v>
      </c>
      <c r="B48" s="23">
        <f>SUM(B49:B55)</f>
        <v>699064.5599999999</v>
      </c>
      <c r="C48" s="23">
        <f aca="true" t="shared" si="12" ref="C48:H48">SUM(C49:C55)</f>
        <v>1073242.43</v>
      </c>
      <c r="D48" s="23">
        <f t="shared" si="12"/>
        <v>1360542.8800000001</v>
      </c>
      <c r="E48" s="23">
        <f t="shared" si="12"/>
        <v>672670.4700000001</v>
      </c>
      <c r="F48" s="23">
        <f t="shared" si="12"/>
        <v>989305.57</v>
      </c>
      <c r="G48" s="23">
        <f t="shared" si="12"/>
        <v>1318643.71</v>
      </c>
      <c r="H48" s="23">
        <f t="shared" si="12"/>
        <v>629087.9</v>
      </c>
      <c r="I48" s="23">
        <f>SUM(I49:I55)</f>
        <v>235677.91999999998</v>
      </c>
      <c r="J48" s="23">
        <f>SUM(J49:J55)</f>
        <v>426984.52999999997</v>
      </c>
      <c r="K48" s="23">
        <f aca="true" t="shared" si="13" ref="K48:K56">SUM(B48:J48)</f>
        <v>7405219.970000001</v>
      </c>
    </row>
    <row r="49" spans="1:11" ht="17.25" customHeight="1">
      <c r="A49" s="35" t="s">
        <v>47</v>
      </c>
      <c r="B49" s="23">
        <f aca="true" t="shared" si="14" ref="B49:H49">ROUND(B30*B7,2)</f>
        <v>698218.24</v>
      </c>
      <c r="C49" s="23">
        <f t="shared" si="14"/>
        <v>1070198.24</v>
      </c>
      <c r="D49" s="23">
        <f t="shared" si="14"/>
        <v>1359986.21</v>
      </c>
      <c r="E49" s="23">
        <f t="shared" si="14"/>
        <v>672551.68</v>
      </c>
      <c r="F49" s="23">
        <f t="shared" si="14"/>
        <v>988032.46</v>
      </c>
      <c r="G49" s="23">
        <f t="shared" si="14"/>
        <v>1316663.94</v>
      </c>
      <c r="H49" s="23">
        <f t="shared" si="14"/>
        <v>603303.99</v>
      </c>
      <c r="I49" s="23">
        <f>ROUND(I30*I7,2)</f>
        <v>235079.93</v>
      </c>
      <c r="J49" s="23">
        <f>ROUND(J30*J7,2)</f>
        <v>426812.14</v>
      </c>
      <c r="K49" s="23">
        <f t="shared" si="13"/>
        <v>7370846.829999999</v>
      </c>
    </row>
    <row r="50" spans="1:11" ht="17.25" customHeight="1">
      <c r="A50" s="35" t="s">
        <v>48</v>
      </c>
      <c r="B50" s="19">
        <v>0</v>
      </c>
      <c r="C50" s="23">
        <f>ROUND(C31*C7,2)</f>
        <v>2378.82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2378.82</v>
      </c>
    </row>
    <row r="51" spans="1:11" ht="17.25" customHeight="1">
      <c r="A51" s="69" t="s">
        <v>123</v>
      </c>
      <c r="B51" s="70">
        <f>ROUND(B32*B7,2)</f>
        <v>-450.52</v>
      </c>
      <c r="C51" s="70">
        <f>ROUND(C32*C7,2)</f>
        <v>-357.55</v>
      </c>
      <c r="D51" s="70">
        <f aca="true" t="shared" si="15" ref="D51:J51">ROUND(D32*D7,2)</f>
        <v>-350.69</v>
      </c>
      <c r="E51" s="70">
        <f t="shared" si="15"/>
        <v>-60.97</v>
      </c>
      <c r="F51" s="70">
        <f t="shared" si="15"/>
        <v>-682.85</v>
      </c>
      <c r="G51" s="70">
        <f t="shared" si="15"/>
        <v>-1076.15</v>
      </c>
      <c r="H51" s="70">
        <f t="shared" si="15"/>
        <v>-412.77</v>
      </c>
      <c r="I51" s="70">
        <f t="shared" si="15"/>
        <v>-305.09</v>
      </c>
      <c r="J51" s="70">
        <f t="shared" si="15"/>
        <v>-28.77</v>
      </c>
      <c r="K51" s="70">
        <f>SUM(B51:J51)</f>
        <v>-3725.36</v>
      </c>
    </row>
    <row r="52" spans="1:11" ht="17.25" customHeight="1">
      <c r="A52" s="35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24852.76</v>
      </c>
      <c r="I53" s="32">
        <f>+I35</f>
        <v>0</v>
      </c>
      <c r="J53" s="32">
        <f>+J35</f>
        <v>0</v>
      </c>
      <c r="K53" s="23">
        <f t="shared" si="13"/>
        <v>24852.76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7">
        <v>1296.84</v>
      </c>
      <c r="C55" s="37">
        <v>1022.92</v>
      </c>
      <c r="D55" s="37">
        <v>907.36</v>
      </c>
      <c r="E55" s="19">
        <v>179.76</v>
      </c>
      <c r="F55" s="37">
        <v>1955.96</v>
      </c>
      <c r="G55" s="37">
        <v>3055.92</v>
      </c>
      <c r="H55" s="37">
        <v>1343.92</v>
      </c>
      <c r="I55" s="37">
        <v>903.08</v>
      </c>
      <c r="J55" s="19">
        <v>201.16</v>
      </c>
      <c r="K55" s="23">
        <f t="shared" si="13"/>
        <v>10866.92</v>
      </c>
    </row>
    <row r="56" spans="1:11" ht="17.25" customHeight="1">
      <c r="A56" s="16" t="s">
        <v>53</v>
      </c>
      <c r="B56" s="37">
        <v>17499.9</v>
      </c>
      <c r="C56" s="37">
        <v>22170.56</v>
      </c>
      <c r="D56" s="37">
        <v>25434.89</v>
      </c>
      <c r="E56" s="37">
        <v>21041.04</v>
      </c>
      <c r="F56" s="37">
        <v>21636.5</v>
      </c>
      <c r="G56" s="37">
        <v>27913.62</v>
      </c>
      <c r="H56" s="37">
        <v>18272.57</v>
      </c>
      <c r="I56" s="19">
        <v>0</v>
      </c>
      <c r="J56" s="37">
        <v>13200.58</v>
      </c>
      <c r="K56" s="37">
        <f t="shared" si="13"/>
        <v>167169.66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6">
        <f aca="true" t="shared" si="16" ref="B60:J60">+B61+B68+B94+B95</f>
        <v>-111723.5</v>
      </c>
      <c r="C60" s="36">
        <f t="shared" si="16"/>
        <v>-167743.13</v>
      </c>
      <c r="D60" s="36">
        <f t="shared" si="16"/>
        <v>-160566.75</v>
      </c>
      <c r="E60" s="36">
        <f t="shared" si="16"/>
        <v>-106260.31</v>
      </c>
      <c r="F60" s="36">
        <f t="shared" si="16"/>
        <v>-112720.15</v>
      </c>
      <c r="G60" s="36">
        <f t="shared" si="16"/>
        <v>-131579.5</v>
      </c>
      <c r="H60" s="36">
        <f t="shared" si="16"/>
        <v>-109060</v>
      </c>
      <c r="I60" s="36">
        <f t="shared" si="16"/>
        <v>-27238.03</v>
      </c>
      <c r="J60" s="36">
        <f t="shared" si="16"/>
        <v>-61772.31</v>
      </c>
      <c r="K60" s="36">
        <f>SUM(B60:J60)</f>
        <v>-988663.6799999999</v>
      </c>
    </row>
    <row r="61" spans="1:11" ht="18.75" customHeight="1">
      <c r="A61" s="16" t="s">
        <v>78</v>
      </c>
      <c r="B61" s="36">
        <f aca="true" t="shared" si="17" ref="B61:J61">B62+B63+B64+B65+B66+B67</f>
        <v>-111723.5</v>
      </c>
      <c r="C61" s="36">
        <f t="shared" si="17"/>
        <v>-167580</v>
      </c>
      <c r="D61" s="36">
        <f t="shared" si="17"/>
        <v>-159481</v>
      </c>
      <c r="E61" s="36">
        <f t="shared" si="17"/>
        <v>-100502.5</v>
      </c>
      <c r="F61" s="36">
        <f t="shared" si="17"/>
        <v>-112339.5</v>
      </c>
      <c r="G61" s="36">
        <f t="shared" si="17"/>
        <v>-131561.5</v>
      </c>
      <c r="H61" s="36">
        <f t="shared" si="17"/>
        <v>-109060</v>
      </c>
      <c r="I61" s="36">
        <f t="shared" si="17"/>
        <v>-22284.5</v>
      </c>
      <c r="J61" s="36">
        <f t="shared" si="17"/>
        <v>-53893</v>
      </c>
      <c r="K61" s="36">
        <f aca="true" t="shared" si="18" ref="K61:K94">SUM(B61:J61)</f>
        <v>-968425.5</v>
      </c>
    </row>
    <row r="62" spans="1:11" ht="18.75" customHeight="1">
      <c r="A62" s="12" t="s">
        <v>79</v>
      </c>
      <c r="B62" s="36">
        <f>-ROUND(B9*$D$3,2)</f>
        <v>-111723.5</v>
      </c>
      <c r="C62" s="36">
        <f aca="true" t="shared" si="19" ref="C62:J62">-ROUND(C9*$D$3,2)</f>
        <v>-167580</v>
      </c>
      <c r="D62" s="36">
        <f t="shared" si="19"/>
        <v>-159481</v>
      </c>
      <c r="E62" s="36">
        <f t="shared" si="19"/>
        <v>-100502.5</v>
      </c>
      <c r="F62" s="36">
        <f t="shared" si="19"/>
        <v>-112339.5</v>
      </c>
      <c r="G62" s="36">
        <f t="shared" si="19"/>
        <v>-131561.5</v>
      </c>
      <c r="H62" s="36">
        <f t="shared" si="19"/>
        <v>-109060</v>
      </c>
      <c r="I62" s="36">
        <f t="shared" si="19"/>
        <v>-22284.5</v>
      </c>
      <c r="J62" s="36">
        <f t="shared" si="19"/>
        <v>-53893</v>
      </c>
      <c r="K62" s="36">
        <f t="shared" si="18"/>
        <v>-968425.5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117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124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f t="shared" si="18"/>
        <v>0</v>
      </c>
    </row>
    <row r="66" spans="1:11" ht="18.75" customHeight="1">
      <c r="A66" s="12" t="s">
        <v>56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f t="shared" si="18"/>
        <v>0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f t="shared" si="18"/>
        <v>0</v>
      </c>
    </row>
    <row r="68" spans="1:11" ht="18.75" customHeight="1">
      <c r="A68" s="12" t="s">
        <v>83</v>
      </c>
      <c r="B68" s="19">
        <v>0</v>
      </c>
      <c r="C68" s="36">
        <f aca="true" t="shared" si="20" ref="B68:J68">SUM(C69:C92)</f>
        <v>-163.13</v>
      </c>
      <c r="D68" s="36">
        <f t="shared" si="20"/>
        <v>-1085.75</v>
      </c>
      <c r="E68" s="36">
        <f t="shared" si="20"/>
        <v>-5757.81</v>
      </c>
      <c r="F68" s="36">
        <f t="shared" si="20"/>
        <v>-380.65</v>
      </c>
      <c r="G68" s="36">
        <f t="shared" si="20"/>
        <v>-18</v>
      </c>
      <c r="H68" s="19">
        <v>0</v>
      </c>
      <c r="I68" s="36">
        <f t="shared" si="20"/>
        <v>-4953.53</v>
      </c>
      <c r="J68" s="36">
        <f t="shared" si="20"/>
        <v>-7879.31</v>
      </c>
      <c r="K68" s="36">
        <f t="shared" si="18"/>
        <v>-20238.18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8"/>
        <v>-199.13</v>
      </c>
    </row>
    <row r="71" spans="1:11" ht="18.75" customHeight="1">
      <c r="A71" s="12" t="s">
        <v>60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8"/>
        <v>-3432.3900000000003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5" t="s">
        <v>62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7"/>
    </row>
    <row r="91" spans="1:12" ht="18.75" customHeight="1">
      <c r="A91" s="12" t="s">
        <v>93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110</v>
      </c>
      <c r="B92" s="19">
        <v>0</v>
      </c>
      <c r="C92" s="19">
        <v>0</v>
      </c>
      <c r="D92" s="19">
        <v>0</v>
      </c>
      <c r="E92" s="49">
        <v>-5757.81</v>
      </c>
      <c r="F92" s="19">
        <v>0</v>
      </c>
      <c r="G92" s="19">
        <v>0</v>
      </c>
      <c r="H92" s="19">
        <v>0</v>
      </c>
      <c r="I92" s="49">
        <v>-2969.54</v>
      </c>
      <c r="J92" s="49">
        <v>-7879.31</v>
      </c>
      <c r="K92" s="49">
        <f t="shared" si="18"/>
        <v>-16606.66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111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6"/>
    </row>
    <row r="95" spans="1:12" ht="18.75" customHeight="1">
      <c r="A95" s="16" t="s">
        <v>120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>SUM(B96:J96)</f>
        <v>0</v>
      </c>
      <c r="L96" s="55"/>
    </row>
    <row r="97" spans="1:12" ht="18.75" customHeight="1">
      <c r="A97" s="16" t="s">
        <v>87</v>
      </c>
      <c r="B97" s="24">
        <f aca="true" t="shared" si="21" ref="B97:H97">+B98+B99</f>
        <v>604840.96</v>
      </c>
      <c r="C97" s="24">
        <f t="shared" si="21"/>
        <v>927669.86</v>
      </c>
      <c r="D97" s="24">
        <f t="shared" si="21"/>
        <v>1225411.02</v>
      </c>
      <c r="E97" s="24">
        <f t="shared" si="21"/>
        <v>587451.2000000001</v>
      </c>
      <c r="F97" s="24">
        <f t="shared" si="21"/>
        <v>898221.9199999999</v>
      </c>
      <c r="G97" s="24">
        <f t="shared" si="21"/>
        <v>1214977.83</v>
      </c>
      <c r="H97" s="24">
        <f t="shared" si="21"/>
        <v>538300.47</v>
      </c>
      <c r="I97" s="24">
        <f>+I98+I99</f>
        <v>208439.88999999998</v>
      </c>
      <c r="J97" s="24">
        <f>+J98+J99</f>
        <v>378412.8</v>
      </c>
      <c r="K97" s="49">
        <f>SUM(B97:J97)</f>
        <v>6583725.949999999</v>
      </c>
      <c r="L97" s="55"/>
    </row>
    <row r="98" spans="1:12" ht="18.75" customHeight="1">
      <c r="A98" s="16" t="s">
        <v>86</v>
      </c>
      <c r="B98" s="24">
        <f aca="true" t="shared" si="22" ref="B98:J98">+B48+B61+B68+B94</f>
        <v>587341.0599999999</v>
      </c>
      <c r="C98" s="24">
        <f t="shared" si="22"/>
        <v>905499.2999999999</v>
      </c>
      <c r="D98" s="24">
        <f t="shared" si="22"/>
        <v>1199976.1300000001</v>
      </c>
      <c r="E98" s="24">
        <f t="shared" si="22"/>
        <v>566410.16</v>
      </c>
      <c r="F98" s="24">
        <f t="shared" si="22"/>
        <v>876585.4199999999</v>
      </c>
      <c r="G98" s="24">
        <f t="shared" si="22"/>
        <v>1187064.21</v>
      </c>
      <c r="H98" s="24">
        <f t="shared" si="22"/>
        <v>520027.9</v>
      </c>
      <c r="I98" s="24">
        <f t="shared" si="22"/>
        <v>208439.88999999998</v>
      </c>
      <c r="J98" s="24">
        <f t="shared" si="22"/>
        <v>365212.22</v>
      </c>
      <c r="K98" s="49">
        <f>SUM(B98:J98)</f>
        <v>6416556.29</v>
      </c>
      <c r="L98" s="55"/>
    </row>
    <row r="99" spans="1:11" ht="18" customHeight="1">
      <c r="A99" s="16" t="s">
        <v>118</v>
      </c>
      <c r="B99" s="24">
        <f aca="true" t="shared" si="23" ref="B99:J99">IF(+B56+B95+B100&lt;0,0,(B56+B95+B100))</f>
        <v>17499.9</v>
      </c>
      <c r="C99" s="24">
        <f>IF(+C56+C95+C100&lt;0,0,(C56+C95+C100))</f>
        <v>22170.56</v>
      </c>
      <c r="D99" s="24">
        <f t="shared" si="23"/>
        <v>25434.89</v>
      </c>
      <c r="E99" s="24">
        <f t="shared" si="23"/>
        <v>21041.04</v>
      </c>
      <c r="F99" s="24">
        <f t="shared" si="23"/>
        <v>21636.5</v>
      </c>
      <c r="G99" s="24">
        <f t="shared" si="23"/>
        <v>27913.62</v>
      </c>
      <c r="H99" s="24">
        <f t="shared" si="23"/>
        <v>18272.57</v>
      </c>
      <c r="I99" s="19">
        <f t="shared" si="23"/>
        <v>0</v>
      </c>
      <c r="J99" s="24">
        <f t="shared" si="23"/>
        <v>13200.58</v>
      </c>
      <c r="K99" s="49">
        <f>SUM(B99:J99)</f>
        <v>167169.66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8"/>
    </row>
    <row r="101" spans="1:11" ht="18.75" customHeight="1">
      <c r="A101" s="16" t="s">
        <v>119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6583725.96</v>
      </c>
      <c r="L105" s="55"/>
    </row>
    <row r="106" spans="1:11" ht="18.75" customHeight="1">
      <c r="A106" s="26" t="s">
        <v>74</v>
      </c>
      <c r="B106" s="27">
        <v>84370.5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84370.5</v>
      </c>
    </row>
    <row r="107" spans="1:11" ht="18.75" customHeight="1">
      <c r="A107" s="26" t="s">
        <v>75</v>
      </c>
      <c r="B107" s="27">
        <v>520470.46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4" ref="K107:K123">SUM(B107:J107)</f>
        <v>520470.46</v>
      </c>
    </row>
    <row r="108" spans="1:11" ht="18.75" customHeight="1">
      <c r="A108" s="26" t="s">
        <v>76</v>
      </c>
      <c r="B108" s="41">
        <v>0</v>
      </c>
      <c r="C108" s="27">
        <f>+C97</f>
        <v>927669.86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4"/>
        <v>927669.86</v>
      </c>
    </row>
    <row r="109" spans="1:11" ht="18.75" customHeight="1">
      <c r="A109" s="26" t="s">
        <v>77</v>
      </c>
      <c r="B109" s="41">
        <v>0</v>
      </c>
      <c r="C109" s="41">
        <v>0</v>
      </c>
      <c r="D109" s="27">
        <f>+D97</f>
        <v>1225411.02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4"/>
        <v>1225411.02</v>
      </c>
    </row>
    <row r="110" spans="1:11" ht="18.75" customHeight="1">
      <c r="A110" s="26" t="s">
        <v>94</v>
      </c>
      <c r="B110" s="41">
        <v>0</v>
      </c>
      <c r="C110" s="41">
        <v>0</v>
      </c>
      <c r="D110" s="41">
        <v>0</v>
      </c>
      <c r="E110" s="27">
        <f>+E97</f>
        <v>587451.2000000001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4"/>
        <v>587451.2000000001</v>
      </c>
    </row>
    <row r="111" spans="1:11" ht="18.75" customHeight="1">
      <c r="A111" s="26"/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2"/>
    </row>
    <row r="112" spans="1:11" ht="18.75" customHeight="1">
      <c r="A112" s="26" t="s">
        <v>95</v>
      </c>
      <c r="B112" s="41">
        <v>0</v>
      </c>
      <c r="C112" s="41">
        <v>0</v>
      </c>
      <c r="D112" s="41">
        <v>0</v>
      </c>
      <c r="E112" s="41">
        <v>0</v>
      </c>
      <c r="F112" s="27">
        <v>170643.92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4"/>
        <v>170643.92</v>
      </c>
    </row>
    <row r="113" spans="1:11" ht="18.75" customHeight="1">
      <c r="A113" s="26" t="s">
        <v>96</v>
      </c>
      <c r="B113" s="41">
        <v>0</v>
      </c>
      <c r="C113" s="41">
        <v>0</v>
      </c>
      <c r="D113" s="41">
        <v>0</v>
      </c>
      <c r="E113" s="41">
        <v>0</v>
      </c>
      <c r="F113" s="27">
        <v>324303.25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4"/>
        <v>324303.25</v>
      </c>
    </row>
    <row r="114" spans="1:11" ht="18.75" customHeight="1">
      <c r="A114" s="26" t="s">
        <v>97</v>
      </c>
      <c r="B114" s="41">
        <v>0</v>
      </c>
      <c r="C114" s="41">
        <v>0</v>
      </c>
      <c r="D114" s="41">
        <v>0</v>
      </c>
      <c r="E114" s="41">
        <v>0</v>
      </c>
      <c r="F114" s="27">
        <v>403274.76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4"/>
        <v>403274.76</v>
      </c>
    </row>
    <row r="115" spans="1:11" ht="18.75" customHeight="1">
      <c r="A115" s="26" t="s">
        <v>98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373727.06</v>
      </c>
      <c r="H115" s="41">
        <v>0</v>
      </c>
      <c r="I115" s="41">
        <v>0</v>
      </c>
      <c r="J115" s="41">
        <v>0</v>
      </c>
      <c r="K115" s="42">
        <f t="shared" si="24"/>
        <v>373727.06</v>
      </c>
    </row>
    <row r="116" spans="1:11" ht="18.75" customHeight="1">
      <c r="A116" s="26" t="s">
        <v>99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32344.66</v>
      </c>
      <c r="H116" s="41">
        <v>0</v>
      </c>
      <c r="I116" s="41">
        <v>0</v>
      </c>
      <c r="J116" s="41">
        <v>0</v>
      </c>
      <c r="K116" s="42">
        <f t="shared" si="24"/>
        <v>32344.66</v>
      </c>
    </row>
    <row r="117" spans="1:11" ht="18.75" customHeight="1">
      <c r="A117" s="26" t="s">
        <v>100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191858.54</v>
      </c>
      <c r="H117" s="41">
        <v>0</v>
      </c>
      <c r="I117" s="41">
        <v>0</v>
      </c>
      <c r="J117" s="41">
        <v>0</v>
      </c>
      <c r="K117" s="42">
        <f t="shared" si="24"/>
        <v>191858.54</v>
      </c>
    </row>
    <row r="118" spans="1:11" ht="18.75" customHeight="1">
      <c r="A118" s="26" t="s">
        <v>101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161801.54</v>
      </c>
      <c r="H118" s="41">
        <v>0</v>
      </c>
      <c r="I118" s="41">
        <v>0</v>
      </c>
      <c r="J118" s="41">
        <v>0</v>
      </c>
      <c r="K118" s="42">
        <f t="shared" si="24"/>
        <v>161801.54</v>
      </c>
    </row>
    <row r="119" spans="1:11" ht="18.75" customHeight="1">
      <c r="A119" s="26" t="s">
        <v>102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455246.03</v>
      </c>
      <c r="H119" s="41">
        <v>0</v>
      </c>
      <c r="I119" s="41">
        <v>0</v>
      </c>
      <c r="J119" s="41">
        <v>0</v>
      </c>
      <c r="K119" s="42">
        <f t="shared" si="24"/>
        <v>455246.03</v>
      </c>
    </row>
    <row r="120" spans="1:11" ht="18.75" customHeight="1">
      <c r="A120" s="26" t="s">
        <v>103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193291.65</v>
      </c>
      <c r="I120" s="41">
        <v>0</v>
      </c>
      <c r="J120" s="41">
        <v>0</v>
      </c>
      <c r="K120" s="42">
        <f t="shared" si="24"/>
        <v>193291.65</v>
      </c>
    </row>
    <row r="121" spans="1:11" ht="18.75" customHeight="1">
      <c r="A121" s="26" t="s">
        <v>104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345008.82</v>
      </c>
      <c r="I121" s="41">
        <v>0</v>
      </c>
      <c r="J121" s="41">
        <v>0</v>
      </c>
      <c r="K121" s="42">
        <f t="shared" si="24"/>
        <v>345008.82</v>
      </c>
    </row>
    <row r="122" spans="1:11" ht="18.75" customHeight="1">
      <c r="A122" s="26" t="s">
        <v>105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208439.89</v>
      </c>
      <c r="J122" s="41">
        <v>0</v>
      </c>
      <c r="K122" s="42">
        <f t="shared" si="24"/>
        <v>208439.89</v>
      </c>
    </row>
    <row r="123" spans="1:11" ht="18.75" customHeight="1">
      <c r="A123" s="28" t="s">
        <v>106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378412.8</v>
      </c>
      <c r="K123" s="45">
        <f t="shared" si="24"/>
        <v>378412.8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2015-01-23T19:13:39Z</dcterms:modified>
  <cp:category/>
  <cp:version/>
  <cp:contentType/>
  <cp:contentStatus/>
</cp:coreProperties>
</file>