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<sst xmlns="http://schemas.openxmlformats.org/spreadsheetml/2006/main" count="128" uniqueCount="128">
  <si>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</si>
  <si>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</si>
  <si>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</si>
  <si>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</si>
  <si>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</si>
  <si>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</si>
  <si>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</si>
  <si>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</si>
  <si>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</si>
  <si>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</si>
  <si>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</si>
  <si>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</si>
  <si>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</si>
  <si>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</si>
  <si>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</si>
  <si>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</si>
  <si>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</si>
  <si>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</si>
  <si>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</si>
  <si>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</si>
  <si>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</si>
  <si>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</si>
  <si>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</si>
  <si>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</si>
  <si>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</si>
  <si>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</si>
  <si>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</si>
  <si>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</si>
  <si>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</si>
  <si>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</si>
  <si>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</si>
  <si>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</si>
  <si>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</si>
  <si>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</si>
  <si>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</si>
  <si>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</si>
  <si>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</si>
  <si>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</si>
  <si>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</si>
  <si>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</si>
  <si>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</si>
  <si>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</si>
  <si>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</si>
  <si>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</si>
  <si>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</si>
  <si>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</si>
  <si>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</si>
  <si>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</si>
  <si>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</si>
  <si>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</si>
  <si>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</si>
  <si>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</si>
  <si>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</si>
  <si>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</si>
  <si>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</si>
  <si>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</si>
  <si>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</si>
  <si>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</si>
  <si>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</si>
  <si>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</si>
  <si>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</si>
  <si>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</si>
  <si>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</si>
  <si>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</si>
  <si>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</si>
  <si>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</si>
  <si>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</si>
  <si>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</si>
  <si>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</si>
  <si>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</si>
  <si>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</si>
  <si>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</si>
  <si>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</si>
  <si>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</si>
  <si>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</si>
  <si>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</si>
  <si>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</si>
  <si>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</si>
  <si>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</si>
  <si>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</si>
  <si>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</si>
  <si>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</si>
  <si>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</si>
  <si>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</si>
  <si>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</si>
  <si>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</si>
  <si>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</si>
  <si>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</si>
  <si>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</si>
  <si>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</si>
  <si>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</si>
  <si>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</si>
  <si>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</si>
  <si>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</si>
  <si>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</si>
  <si>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</si>
  <si>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</si>
  <si>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</si>
  <si>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</si>
  <si>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</si>
  <si>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</si>
  <si>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</si>
  <si>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</si>
  <si>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</si>
  <si>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</si>
  <si>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</si>
  <si>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</si>
  <si>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</si>
  <si>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</si>
  <si>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</si>
  <si>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</si>
  <si>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</si>
  <si>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</si>
  <si>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</si>
  <si>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</si>
  <si>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</si>
  <si>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</si>
  <si>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</si>
  <si>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</si>
  <si>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</si>
  <si>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</si>
  <si>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</si>
  <si>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</si>
  <si>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</si>
  <si>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16/01/15 - VENCIMENTO 23/01/15</t>
  </si>
  <si>
    <t>6.3. Revisão de Remuneração pelo Transporte Coletivo  (1)</t>
  </si>
  <si>
    <t>Nota:</t>
  </si>
  <si>
    <t xml:space="preserve">   (1) - Remuneração das linhas noturnas de nov e dez/14.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</si>
</sst>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497766</v>
      </c>
      <c r="C7" s="9">
        <f t="shared" si="0"/>
        <v>674699</v>
      </c>
      <c r="D7" s="9">
        <f t="shared" si="0"/>
        <v>706333</v>
      </c>
      <c r="E7" s="9">
        <f t="shared" si="0"/>
        <v>480184</v>
      </c>
      <c r="F7" s="9">
        <f t="shared" si="0"/>
        <v>647388</v>
      </c>
      <c r="G7" s="9">
        <f t="shared" si="0"/>
        <v>1062664</v>
      </c>
      <c r="H7" s="9">
        <f t="shared" si="0"/>
        <v>466014</v>
      </c>
      <c r="I7" s="9">
        <f t="shared" si="0"/>
        <v>102158</v>
      </c>
      <c r="J7" s="9">
        <f t="shared" si="0"/>
        <v>272650</v>
      </c>
      <c r="K7" s="9">
        <f t="shared" si="0"/>
        <v>4909856</v>
      </c>
      <c r="L7" s="53"/>
    </row>
    <row r="8" spans="1:11" ht="17.25" customHeight="1">
      <c r="A8" s="10" t="s">
        <v>115</v>
      </c>
      <c r="B8" s="11">
        <f>B9+B12+B16</f>
        <v>291037</v>
      </c>
      <c r="C8" s="11">
        <f aca="true" t="shared" si="1" ref="C8:J8">C9+C12+C16</f>
        <v>400985</v>
      </c>
      <c r="D8" s="11">
        <f t="shared" si="1"/>
        <v>393135</v>
      </c>
      <c r="E8" s="11">
        <f t="shared" si="1"/>
        <v>281566</v>
      </c>
      <c r="F8" s="11">
        <f t="shared" si="1"/>
        <v>352000</v>
      </c>
      <c r="G8" s="11">
        <f t="shared" si="1"/>
        <v>567583</v>
      </c>
      <c r="H8" s="11">
        <f t="shared" si="1"/>
        <v>282661</v>
      </c>
      <c r="I8" s="11">
        <f t="shared" si="1"/>
        <v>53175</v>
      </c>
      <c r="J8" s="11">
        <f t="shared" si="1"/>
        <v>151409</v>
      </c>
      <c r="K8" s="11">
        <f>SUM(B8:J8)</f>
        <v>2773551</v>
      </c>
    </row>
    <row r="9" spans="1:11" ht="17.25" customHeight="1">
      <c r="A9" s="15" t="s">
        <v>17</v>
      </c>
      <c r="B9" s="13">
        <f>+B10+B11</f>
        <v>43647</v>
      </c>
      <c r="C9" s="13">
        <f aca="true" t="shared" si="2" ref="C9:J9">+C10+C11</f>
        <v>63032</v>
      </c>
      <c r="D9" s="13">
        <f t="shared" si="2"/>
        <v>56084</v>
      </c>
      <c r="E9" s="13">
        <f t="shared" si="2"/>
        <v>40246</v>
      </c>
      <c r="F9" s="13">
        <f t="shared" si="2"/>
        <v>43459</v>
      </c>
      <c r="G9" s="13">
        <f t="shared" si="2"/>
        <v>54616</v>
      </c>
      <c r="H9" s="13">
        <f t="shared" si="2"/>
        <v>49780</v>
      </c>
      <c r="I9" s="13">
        <f t="shared" si="2"/>
        <v>9486</v>
      </c>
      <c r="J9" s="13">
        <f t="shared" si="2"/>
        <v>19183</v>
      </c>
      <c r="K9" s="11">
        <f>SUM(B9:J9)</f>
        <v>379533</v>
      </c>
    </row>
    <row r="10" spans="1:11" ht="17.25" customHeight="1">
      <c r="A10" s="30" t="s">
        <v>18</v>
      </c>
      <c r="B10" s="13">
        <v>43647</v>
      </c>
      <c r="C10" s="13">
        <v>63032</v>
      </c>
      <c r="D10" s="13">
        <v>56084</v>
      </c>
      <c r="E10" s="13">
        <v>40246</v>
      </c>
      <c r="F10" s="13">
        <v>43459</v>
      </c>
      <c r="G10" s="13">
        <v>54616</v>
      </c>
      <c r="H10" s="13">
        <v>49780</v>
      </c>
      <c r="I10" s="13">
        <v>9486</v>
      </c>
      <c r="J10" s="13">
        <v>19183</v>
      </c>
      <c r="K10" s="11">
        <f>SUM(B10:J10)</f>
        <v>379533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241836</v>
      </c>
      <c r="C12" s="17">
        <f t="shared" si="3"/>
        <v>329694</v>
      </c>
      <c r="D12" s="17">
        <f t="shared" si="3"/>
        <v>329973</v>
      </c>
      <c r="E12" s="17">
        <f t="shared" si="3"/>
        <v>235894</v>
      </c>
      <c r="F12" s="17">
        <f t="shared" si="3"/>
        <v>301480</v>
      </c>
      <c r="G12" s="17">
        <f t="shared" si="3"/>
        <v>501122</v>
      </c>
      <c r="H12" s="17">
        <f t="shared" si="3"/>
        <v>227092</v>
      </c>
      <c r="I12" s="17">
        <f t="shared" si="3"/>
        <v>42469</v>
      </c>
      <c r="J12" s="17">
        <f t="shared" si="3"/>
        <v>129609</v>
      </c>
      <c r="K12" s="11">
        <f aca="true" t="shared" si="4" ref="K12:K27">SUM(B12:J12)</f>
        <v>2339169</v>
      </c>
    </row>
    <row r="13" spans="1:13" ht="17.25" customHeight="1">
      <c r="A13" s="14" t="s">
        <v>20</v>
      </c>
      <c r="B13" s="13">
        <v>121689</v>
      </c>
      <c r="C13" s="13">
        <v>177081</v>
      </c>
      <c r="D13" s="13">
        <v>181904</v>
      </c>
      <c r="E13" s="13">
        <v>126433</v>
      </c>
      <c r="F13" s="13">
        <v>161447</v>
      </c>
      <c r="G13" s="13">
        <v>254024</v>
      </c>
      <c r="H13" s="13">
        <v>113720</v>
      </c>
      <c r="I13" s="13">
        <v>25031</v>
      </c>
      <c r="J13" s="13">
        <v>70573</v>
      </c>
      <c r="K13" s="11">
        <f t="shared" si="4"/>
        <v>1231902</v>
      </c>
      <c r="L13" s="53"/>
      <c r="M13" s="54"/>
    </row>
    <row r="14" spans="1:12" ht="17.25" customHeight="1">
      <c r="A14" s="14" t="s">
        <v>21</v>
      </c>
      <c r="B14" s="13">
        <v>115073</v>
      </c>
      <c r="C14" s="13">
        <v>145243</v>
      </c>
      <c r="D14" s="13">
        <v>141188</v>
      </c>
      <c r="E14" s="13">
        <v>104667</v>
      </c>
      <c r="F14" s="13">
        <v>134002</v>
      </c>
      <c r="G14" s="13">
        <v>238994</v>
      </c>
      <c r="H14" s="13">
        <v>108101</v>
      </c>
      <c r="I14" s="13">
        <v>16375</v>
      </c>
      <c r="J14" s="13">
        <v>56499</v>
      </c>
      <c r="K14" s="11">
        <f t="shared" si="4"/>
        <v>1060142</v>
      </c>
      <c r="L14" s="53"/>
    </row>
    <row r="15" spans="1:11" ht="17.25" customHeight="1">
      <c r="A15" s="14" t="s">
        <v>22</v>
      </c>
      <c r="B15" s="13">
        <v>5074</v>
      </c>
      <c r="C15" s="13">
        <v>7370</v>
      </c>
      <c r="D15" s="13">
        <v>6881</v>
      </c>
      <c r="E15" s="13">
        <v>4794</v>
      </c>
      <c r="F15" s="13">
        <v>6031</v>
      </c>
      <c r="G15" s="13">
        <v>8104</v>
      </c>
      <c r="H15" s="13">
        <v>5271</v>
      </c>
      <c r="I15" s="13">
        <v>1063</v>
      </c>
      <c r="J15" s="13">
        <v>2537</v>
      </c>
      <c r="K15" s="11">
        <f t="shared" si="4"/>
        <v>47125</v>
      </c>
    </row>
    <row r="16" spans="1:11" ht="17.25" customHeight="1">
      <c r="A16" s="15" t="s">
        <v>111</v>
      </c>
      <c r="B16" s="13">
        <f>B17+B18+B19</f>
        <v>5554</v>
      </c>
      <c r="C16" s="13">
        <f aca="true" t="shared" si="5" ref="C16:J16">C17+C18+C19</f>
        <v>8259</v>
      </c>
      <c r="D16" s="13">
        <f t="shared" si="5"/>
        <v>7078</v>
      </c>
      <c r="E16" s="13">
        <f t="shared" si="5"/>
        <v>5426</v>
      </c>
      <c r="F16" s="13">
        <f t="shared" si="5"/>
        <v>7061</v>
      </c>
      <c r="G16" s="13">
        <f t="shared" si="5"/>
        <v>11845</v>
      </c>
      <c r="H16" s="13">
        <f t="shared" si="5"/>
        <v>5789</v>
      </c>
      <c r="I16" s="13">
        <f t="shared" si="5"/>
        <v>1220</v>
      </c>
      <c r="J16" s="13">
        <f t="shared" si="5"/>
        <v>2617</v>
      </c>
      <c r="K16" s="11">
        <f t="shared" si="4"/>
        <v>54849</v>
      </c>
    </row>
    <row r="17" spans="1:11" ht="17.25" customHeight="1">
      <c r="A17" s="14" t="s">
        <v>112</v>
      </c>
      <c r="B17" s="13">
        <v>5106</v>
      </c>
      <c r="C17" s="13">
        <v>7620</v>
      </c>
      <c r="D17" s="13">
        <v>6618</v>
      </c>
      <c r="E17" s="13">
        <v>4966</v>
      </c>
      <c r="F17" s="13">
        <v>6508</v>
      </c>
      <c r="G17" s="13">
        <v>10771</v>
      </c>
      <c r="H17" s="13">
        <v>5366</v>
      </c>
      <c r="I17" s="13">
        <v>1131</v>
      </c>
      <c r="J17" s="13">
        <v>2432</v>
      </c>
      <c r="K17" s="11">
        <f t="shared" si="4"/>
        <v>50518</v>
      </c>
    </row>
    <row r="18" spans="1:11" ht="17.25" customHeight="1">
      <c r="A18" s="14" t="s">
        <v>113</v>
      </c>
      <c r="B18" s="13">
        <v>418</v>
      </c>
      <c r="C18" s="13">
        <v>594</v>
      </c>
      <c r="D18" s="13">
        <v>432</v>
      </c>
      <c r="E18" s="13">
        <v>451</v>
      </c>
      <c r="F18" s="13">
        <v>517</v>
      </c>
      <c r="G18" s="13">
        <v>1013</v>
      </c>
      <c r="H18" s="13">
        <v>387</v>
      </c>
      <c r="I18" s="13">
        <v>85</v>
      </c>
      <c r="J18" s="13">
        <v>170</v>
      </c>
      <c r="K18" s="11">
        <f t="shared" si="4"/>
        <v>4067</v>
      </c>
    </row>
    <row r="19" spans="1:11" ht="17.25" customHeight="1">
      <c r="A19" s="14" t="s">
        <v>114</v>
      </c>
      <c r="B19" s="13">
        <v>30</v>
      </c>
      <c r="C19" s="13">
        <v>45</v>
      </c>
      <c r="D19" s="13">
        <v>28</v>
      </c>
      <c r="E19" s="13">
        <v>9</v>
      </c>
      <c r="F19" s="13">
        <v>36</v>
      </c>
      <c r="G19" s="13">
        <v>61</v>
      </c>
      <c r="H19" s="13">
        <v>36</v>
      </c>
      <c r="I19" s="13">
        <v>4</v>
      </c>
      <c r="J19" s="13">
        <v>15</v>
      </c>
      <c r="K19" s="11">
        <f t="shared" si="4"/>
        <v>264</v>
      </c>
    </row>
    <row r="20" spans="1:11" ht="17.25" customHeight="1">
      <c r="A20" s="16" t="s">
        <v>23</v>
      </c>
      <c r="B20" s="11">
        <f>+B21+B22+B23</f>
        <v>162972</v>
      </c>
      <c r="C20" s="11">
        <f aca="true" t="shared" si="6" ref="C20:J20">+C21+C22+C23</f>
        <v>203560</v>
      </c>
      <c r="D20" s="11">
        <f t="shared" si="6"/>
        <v>229602</v>
      </c>
      <c r="E20" s="11">
        <f t="shared" si="6"/>
        <v>148618</v>
      </c>
      <c r="F20" s="11">
        <f t="shared" si="6"/>
        <v>236160</v>
      </c>
      <c r="G20" s="11">
        <f t="shared" si="6"/>
        <v>423061</v>
      </c>
      <c r="H20" s="11">
        <f t="shared" si="6"/>
        <v>143390</v>
      </c>
      <c r="I20" s="11">
        <f t="shared" si="6"/>
        <v>34343</v>
      </c>
      <c r="J20" s="11">
        <f t="shared" si="6"/>
        <v>84860</v>
      </c>
      <c r="K20" s="11">
        <f t="shared" si="4"/>
        <v>1666566</v>
      </c>
    </row>
    <row r="21" spans="1:12" ht="17.25" customHeight="1">
      <c r="A21" s="12" t="s">
        <v>24</v>
      </c>
      <c r="B21" s="13">
        <v>91681</v>
      </c>
      <c r="C21" s="13">
        <v>124241</v>
      </c>
      <c r="D21" s="13">
        <v>142499</v>
      </c>
      <c r="E21" s="13">
        <v>89641</v>
      </c>
      <c r="F21" s="13">
        <v>140817</v>
      </c>
      <c r="G21" s="13">
        <v>233660</v>
      </c>
      <c r="H21" s="13">
        <v>84459</v>
      </c>
      <c r="I21" s="13">
        <v>22203</v>
      </c>
      <c r="J21" s="13">
        <v>51599</v>
      </c>
      <c r="K21" s="11">
        <f t="shared" si="4"/>
        <v>980800</v>
      </c>
      <c r="L21" s="53"/>
    </row>
    <row r="22" spans="1:12" ht="17.25" customHeight="1">
      <c r="A22" s="12" t="s">
        <v>25</v>
      </c>
      <c r="B22" s="13">
        <v>68220</v>
      </c>
      <c r="C22" s="13">
        <v>75288</v>
      </c>
      <c r="D22" s="13">
        <v>82874</v>
      </c>
      <c r="E22" s="13">
        <v>56437</v>
      </c>
      <c r="F22" s="13">
        <v>91308</v>
      </c>
      <c r="G22" s="13">
        <v>183360</v>
      </c>
      <c r="H22" s="13">
        <v>56354</v>
      </c>
      <c r="I22" s="13">
        <v>11433</v>
      </c>
      <c r="J22" s="13">
        <v>31779</v>
      </c>
      <c r="K22" s="11">
        <f t="shared" si="4"/>
        <v>657053</v>
      </c>
      <c r="L22" s="53"/>
    </row>
    <row r="23" spans="1:11" ht="17.25" customHeight="1">
      <c r="A23" s="12" t="s">
        <v>26</v>
      </c>
      <c r="B23" s="13">
        <v>3071</v>
      </c>
      <c r="C23" s="13">
        <v>4031</v>
      </c>
      <c r="D23" s="13">
        <v>4229</v>
      </c>
      <c r="E23" s="13">
        <v>2540</v>
      </c>
      <c r="F23" s="13">
        <v>4035</v>
      </c>
      <c r="G23" s="13">
        <v>6041</v>
      </c>
      <c r="H23" s="13">
        <v>2577</v>
      </c>
      <c r="I23" s="13">
        <v>707</v>
      </c>
      <c r="J23" s="13">
        <v>1482</v>
      </c>
      <c r="K23" s="11">
        <f t="shared" si="4"/>
        <v>28713</v>
      </c>
    </row>
    <row r="24" spans="1:11" ht="17.25" customHeight="1">
      <c r="A24" s="16" t="s">
        <v>27</v>
      </c>
      <c r="B24" s="13">
        <v>43757</v>
      </c>
      <c r="C24" s="13">
        <v>70154</v>
      </c>
      <c r="D24" s="13">
        <v>83596</v>
      </c>
      <c r="E24" s="13">
        <v>50000</v>
      </c>
      <c r="F24" s="13">
        <v>59228</v>
      </c>
      <c r="G24" s="13">
        <v>72020</v>
      </c>
      <c r="H24" s="13">
        <v>34618</v>
      </c>
      <c r="I24" s="13">
        <v>14640</v>
      </c>
      <c r="J24" s="13">
        <v>36381</v>
      </c>
      <c r="K24" s="11">
        <f t="shared" si="4"/>
        <v>464394</v>
      </c>
    </row>
    <row r="25" spans="1:12" ht="17.25" customHeight="1">
      <c r="A25" s="12" t="s">
        <v>28</v>
      </c>
      <c r="B25" s="13">
        <v>28004</v>
      </c>
      <c r="C25" s="13">
        <v>44899</v>
      </c>
      <c r="D25" s="13">
        <v>53501</v>
      </c>
      <c r="E25" s="13">
        <v>32000</v>
      </c>
      <c r="F25" s="13">
        <v>37906</v>
      </c>
      <c r="G25" s="13">
        <v>46093</v>
      </c>
      <c r="H25" s="13">
        <v>22156</v>
      </c>
      <c r="I25" s="13">
        <v>9370</v>
      </c>
      <c r="J25" s="13">
        <v>23284</v>
      </c>
      <c r="K25" s="11">
        <f t="shared" si="4"/>
        <v>297213</v>
      </c>
      <c r="L25" s="53"/>
    </row>
    <row r="26" spans="1:12" ht="17.25" customHeight="1">
      <c r="A26" s="12" t="s">
        <v>29</v>
      </c>
      <c r="B26" s="13">
        <v>15753</v>
      </c>
      <c r="C26" s="13">
        <v>25255</v>
      </c>
      <c r="D26" s="13">
        <v>30095</v>
      </c>
      <c r="E26" s="13">
        <v>18000</v>
      </c>
      <c r="F26" s="13">
        <v>21322</v>
      </c>
      <c r="G26" s="13">
        <v>25927</v>
      </c>
      <c r="H26" s="13">
        <v>12462</v>
      </c>
      <c r="I26" s="13">
        <v>5270</v>
      </c>
      <c r="J26" s="13">
        <v>13097</v>
      </c>
      <c r="K26" s="11">
        <f t="shared" si="4"/>
        <v>167181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5345</v>
      </c>
      <c r="I27" s="11">
        <v>0</v>
      </c>
      <c r="J27" s="11">
        <v>0</v>
      </c>
      <c r="K27" s="11">
        <f t="shared" si="4"/>
        <v>5345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2.41214258</v>
      </c>
      <c r="C29" s="61">
        <f aca="true" t="shared" si="7" ref="C29:J29">SUM(C30:C33)</f>
        <v>2.7522727199999997</v>
      </c>
      <c r="D29" s="61">
        <f t="shared" si="7"/>
        <v>3.09886664</v>
      </c>
      <c r="E29" s="61">
        <f t="shared" si="7"/>
        <v>2.63576102</v>
      </c>
      <c r="F29" s="61">
        <f t="shared" si="7"/>
        <v>2.55732816</v>
      </c>
      <c r="G29" s="61">
        <f t="shared" si="7"/>
        <v>2.19964104</v>
      </c>
      <c r="H29" s="61">
        <f t="shared" si="7"/>
        <v>2.5225335</v>
      </c>
      <c r="I29" s="61">
        <f t="shared" si="7"/>
        <v>4.47488484</v>
      </c>
      <c r="J29" s="61">
        <f t="shared" si="7"/>
        <v>2.65655522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121</v>
      </c>
      <c r="B32" s="63">
        <v>-0.00155742</v>
      </c>
      <c r="C32" s="63">
        <v>-0.00083328</v>
      </c>
      <c r="D32" s="63">
        <v>-0.00063336</v>
      </c>
      <c r="E32" s="63">
        <v>-0.00023898</v>
      </c>
      <c r="F32" s="63">
        <v>-0.00167184</v>
      </c>
      <c r="G32" s="63">
        <v>-0.00175896</v>
      </c>
      <c r="H32" s="63">
        <v>-0.0016665</v>
      </c>
      <c r="I32" s="63">
        <v>-0.00581516</v>
      </c>
      <c r="J32" s="63">
        <v>-0.00014478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14294.03</v>
      </c>
      <c r="I35" s="19">
        <v>0</v>
      </c>
      <c r="J35" s="19">
        <v>0</v>
      </c>
      <c r="K35" s="23">
        <f>SUM(B35:J35)</f>
        <v>14294.03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1296.84</v>
      </c>
      <c r="C39" s="23">
        <f aca="true" t="shared" si="8" ref="C39:J39">+C43</f>
        <v>928.76</v>
      </c>
      <c r="D39" s="23">
        <f t="shared" si="8"/>
        <v>719.04</v>
      </c>
      <c r="E39" s="19">
        <f t="shared" si="8"/>
        <v>179.76</v>
      </c>
      <c r="F39" s="23">
        <f t="shared" si="8"/>
        <v>1848.96</v>
      </c>
      <c r="G39" s="23">
        <f t="shared" si="8"/>
        <v>2987.44</v>
      </c>
      <c r="H39" s="23">
        <f t="shared" si="8"/>
        <v>1296.84</v>
      </c>
      <c r="I39" s="19">
        <f t="shared" si="8"/>
        <v>903.08</v>
      </c>
      <c r="J39" s="19">
        <f t="shared" si="8"/>
        <v>162.64</v>
      </c>
      <c r="K39" s="23">
        <f aca="true" t="shared" si="9" ref="K39:K44">SUM(B39:J39)</f>
        <v>10323.359999999999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120</v>
      </c>
      <c r="B43" s="66">
        <f>ROUND(B44*B45,2)</f>
        <v>1296.84</v>
      </c>
      <c r="C43" s="66">
        <f>ROUND(C44*C45,2)</f>
        <v>928.76</v>
      </c>
      <c r="D43" s="66">
        <f aca="true" t="shared" si="10" ref="D43:J43">ROUND(D44*D45,2)</f>
        <v>719.04</v>
      </c>
      <c r="E43" s="66">
        <f t="shared" si="10"/>
        <v>179.76</v>
      </c>
      <c r="F43" s="66">
        <f t="shared" si="10"/>
        <v>1848.96</v>
      </c>
      <c r="G43" s="66">
        <f t="shared" si="10"/>
        <v>2987.44</v>
      </c>
      <c r="H43" s="66">
        <f t="shared" si="10"/>
        <v>1296.84</v>
      </c>
      <c r="I43" s="66">
        <f t="shared" si="10"/>
        <v>903.08</v>
      </c>
      <c r="J43" s="66">
        <f t="shared" si="10"/>
        <v>162.64</v>
      </c>
      <c r="K43" s="66">
        <f t="shared" si="9"/>
        <v>10323.359999999999</v>
      </c>
    </row>
    <row r="44" spans="1:11" ht="17.25" customHeight="1">
      <c r="A44" s="67" t="s">
        <v>43</v>
      </c>
      <c r="B44" s="68">
        <v>303</v>
      </c>
      <c r="C44" s="68">
        <v>217</v>
      </c>
      <c r="D44" s="68">
        <v>168</v>
      </c>
      <c r="E44" s="68">
        <v>42</v>
      </c>
      <c r="F44" s="68">
        <v>432</v>
      </c>
      <c r="G44" s="68">
        <v>698</v>
      </c>
      <c r="H44" s="68">
        <v>303</v>
      </c>
      <c r="I44" s="68">
        <v>211</v>
      </c>
      <c r="J44" s="68">
        <v>38</v>
      </c>
      <c r="K44" s="68">
        <f t="shared" si="9"/>
        <v>2412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1219479.3</v>
      </c>
      <c r="C47" s="22">
        <f aca="true" t="shared" si="11" ref="C47:H47">+C48+C56</f>
        <v>1880054.97</v>
      </c>
      <c r="D47" s="22">
        <f t="shared" si="11"/>
        <v>2214985.7</v>
      </c>
      <c r="E47" s="22">
        <f t="shared" si="11"/>
        <v>1286871.07</v>
      </c>
      <c r="F47" s="22">
        <f t="shared" si="11"/>
        <v>1679069.0199999998</v>
      </c>
      <c r="G47" s="22">
        <f t="shared" si="11"/>
        <v>2368380.4099999997</v>
      </c>
      <c r="H47" s="22">
        <f t="shared" si="11"/>
        <v>1209399.37</v>
      </c>
      <c r="I47" s="22">
        <f>+I48+I56</f>
        <v>458048.36</v>
      </c>
      <c r="J47" s="22">
        <f>+J48+J56</f>
        <v>737673.01</v>
      </c>
      <c r="K47" s="22">
        <f>SUM(B47:J47)</f>
        <v>13053961.209999999</v>
      </c>
    </row>
    <row r="48" spans="1:11" ht="17.25" customHeight="1">
      <c r="A48" s="16" t="s">
        <v>46</v>
      </c>
      <c r="B48" s="23">
        <f>SUM(B49:B55)</f>
        <v>1201979.4000000001</v>
      </c>
      <c r="C48" s="23">
        <f aca="true" t="shared" si="12" ref="C48:H48">SUM(C49:C55)</f>
        <v>1857884.41</v>
      </c>
      <c r="D48" s="23">
        <f t="shared" si="12"/>
        <v>2189550.81</v>
      </c>
      <c r="E48" s="23">
        <f t="shared" si="12"/>
        <v>1265830.03</v>
      </c>
      <c r="F48" s="23">
        <f t="shared" si="12"/>
        <v>1657432.5199999998</v>
      </c>
      <c r="G48" s="23">
        <f t="shared" si="12"/>
        <v>2340466.7899999996</v>
      </c>
      <c r="H48" s="23">
        <f t="shared" si="12"/>
        <v>1191126.8</v>
      </c>
      <c r="I48" s="23">
        <f>SUM(I49:I55)</f>
        <v>458048.36</v>
      </c>
      <c r="J48" s="23">
        <f>SUM(J49:J55)</f>
        <v>724472.43</v>
      </c>
      <c r="K48" s="23">
        <f aca="true" t="shared" si="13" ref="K48:K56">SUM(B48:J48)</f>
        <v>12886791.549999999</v>
      </c>
    </row>
    <row r="49" spans="1:11" ht="17.25" customHeight="1">
      <c r="A49" s="35" t="s">
        <v>47</v>
      </c>
      <c r="B49" s="23">
        <f aca="true" t="shared" si="14" ref="B49:H49">ROUND(B30*B7,2)</f>
        <v>1201457.79</v>
      </c>
      <c r="C49" s="23">
        <f t="shared" si="14"/>
        <v>1853398.15</v>
      </c>
      <c r="D49" s="23">
        <f t="shared" si="14"/>
        <v>2189279.13</v>
      </c>
      <c r="E49" s="23">
        <f t="shared" si="14"/>
        <v>1265765.02</v>
      </c>
      <c r="F49" s="23">
        <f t="shared" si="14"/>
        <v>1656665.89</v>
      </c>
      <c r="G49" s="23">
        <f t="shared" si="14"/>
        <v>2339348.53</v>
      </c>
      <c r="H49" s="23">
        <f t="shared" si="14"/>
        <v>1176312.54</v>
      </c>
      <c r="I49" s="23">
        <f>ROUND(I30*I7,2)</f>
        <v>457739.35</v>
      </c>
      <c r="J49" s="23">
        <f>ROUND(J30*J7,2)</f>
        <v>724349.26</v>
      </c>
      <c r="K49" s="23">
        <f t="shared" si="13"/>
        <v>12864315.66</v>
      </c>
    </row>
    <row r="50" spans="1:11" ht="17.25" customHeight="1">
      <c r="A50" s="35" t="s">
        <v>48</v>
      </c>
      <c r="B50" s="19">
        <v>0</v>
      </c>
      <c r="C50" s="23">
        <f>ROUND(C31*C7,2)</f>
        <v>4119.71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4119.71</v>
      </c>
    </row>
    <row r="51" spans="1:11" ht="17.25" customHeight="1">
      <c r="A51" s="69" t="s">
        <v>122</v>
      </c>
      <c r="B51" s="70">
        <f>ROUND(B32*B7,2)</f>
        <v>-775.23</v>
      </c>
      <c r="C51" s="70">
        <f>ROUND(C32*C7,2)</f>
        <v>-562.21</v>
      </c>
      <c r="D51" s="70">
        <f aca="true" t="shared" si="15" ref="D51:J51">ROUND(D32*D7,2)</f>
        <v>-447.36</v>
      </c>
      <c r="E51" s="70">
        <f t="shared" si="15"/>
        <v>-114.75</v>
      </c>
      <c r="F51" s="70">
        <f t="shared" si="15"/>
        <v>-1082.33</v>
      </c>
      <c r="G51" s="70">
        <f t="shared" si="15"/>
        <v>-1869.18</v>
      </c>
      <c r="H51" s="70">
        <f t="shared" si="15"/>
        <v>-776.61</v>
      </c>
      <c r="I51" s="70">
        <f t="shared" si="15"/>
        <v>-594.07</v>
      </c>
      <c r="J51" s="70">
        <f t="shared" si="15"/>
        <v>-39.47</v>
      </c>
      <c r="K51" s="70">
        <f>SUM(B51:J51)</f>
        <v>-6261.21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14294.03</v>
      </c>
      <c r="I53" s="32">
        <f>+I35</f>
        <v>0</v>
      </c>
      <c r="J53" s="32">
        <f>+J35</f>
        <v>0</v>
      </c>
      <c r="K53" s="23">
        <f t="shared" si="13"/>
        <v>14294.03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1296.84</v>
      </c>
      <c r="C55" s="37">
        <v>928.76</v>
      </c>
      <c r="D55" s="37">
        <v>719.04</v>
      </c>
      <c r="E55" s="19">
        <v>179.76</v>
      </c>
      <c r="F55" s="37">
        <v>1848.96</v>
      </c>
      <c r="G55" s="37">
        <v>2987.44</v>
      </c>
      <c r="H55" s="37">
        <v>1296.84</v>
      </c>
      <c r="I55" s="37">
        <v>903.08</v>
      </c>
      <c r="J55" s="19">
        <v>162.64</v>
      </c>
      <c r="K55" s="23">
        <f t="shared" si="13"/>
        <v>10323.359999999999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-251899.61</v>
      </c>
      <c r="C60" s="36">
        <f t="shared" si="16"/>
        <v>-286285.83</v>
      </c>
      <c r="D60" s="36">
        <f t="shared" si="16"/>
        <v>-103052.27000000002</v>
      </c>
      <c r="E60" s="36">
        <f t="shared" si="16"/>
        <v>-326425.58999999997</v>
      </c>
      <c r="F60" s="36">
        <f t="shared" si="16"/>
        <v>-357353.19999999995</v>
      </c>
      <c r="G60" s="36">
        <f t="shared" si="16"/>
        <v>-447484.08999999997</v>
      </c>
      <c r="H60" s="36">
        <f t="shared" si="16"/>
        <v>-263403.66000000003</v>
      </c>
      <c r="I60" s="36">
        <f t="shared" si="16"/>
        <v>-89694.3</v>
      </c>
      <c r="J60" s="36">
        <f t="shared" si="16"/>
        <v>-103869.64</v>
      </c>
      <c r="K60" s="36">
        <f>SUM(B60:J60)</f>
        <v>-2229468.19</v>
      </c>
    </row>
    <row r="61" spans="1:11" ht="18.75" customHeight="1">
      <c r="A61" s="16" t="s">
        <v>78</v>
      </c>
      <c r="B61" s="36">
        <f aca="true" t="shared" si="17" ref="B61:J61">B62+B63+B64+B65+B66+B67</f>
        <v>-235345.34</v>
      </c>
      <c r="C61" s="36">
        <f t="shared" si="17"/>
        <v>-228247.06</v>
      </c>
      <c r="D61" s="36">
        <f t="shared" si="17"/>
        <v>-224643.51</v>
      </c>
      <c r="E61" s="36">
        <f t="shared" si="17"/>
        <v>-253133.09</v>
      </c>
      <c r="F61" s="36">
        <f t="shared" si="17"/>
        <v>-258924.15</v>
      </c>
      <c r="G61" s="36">
        <f t="shared" si="17"/>
        <v>-272401.47</v>
      </c>
      <c r="H61" s="36">
        <f t="shared" si="17"/>
        <v>-174230</v>
      </c>
      <c r="I61" s="36">
        <f t="shared" si="17"/>
        <v>-33201</v>
      </c>
      <c r="J61" s="36">
        <f t="shared" si="17"/>
        <v>-67140.5</v>
      </c>
      <c r="K61" s="36">
        <f aca="true" t="shared" si="18" ref="K61:K94">SUM(B61:J61)</f>
        <v>-1747266.1199999999</v>
      </c>
    </row>
    <row r="62" spans="1:11" ht="18.75" customHeight="1">
      <c r="A62" s="12" t="s">
        <v>79</v>
      </c>
      <c r="B62" s="36">
        <f>-ROUND(B9*$D$3,2)</f>
        <v>-152764.5</v>
      </c>
      <c r="C62" s="36">
        <f aca="true" t="shared" si="19" ref="C62:J62">-ROUND(C9*$D$3,2)</f>
        <v>-220612</v>
      </c>
      <c r="D62" s="36">
        <f t="shared" si="19"/>
        <v>-196294</v>
      </c>
      <c r="E62" s="36">
        <f t="shared" si="19"/>
        <v>-140861</v>
      </c>
      <c r="F62" s="36">
        <f t="shared" si="19"/>
        <v>-152106.5</v>
      </c>
      <c r="G62" s="36">
        <f t="shared" si="19"/>
        <v>-191156</v>
      </c>
      <c r="H62" s="36">
        <f t="shared" si="19"/>
        <v>-174230</v>
      </c>
      <c r="I62" s="36">
        <f t="shared" si="19"/>
        <v>-33201</v>
      </c>
      <c r="J62" s="36">
        <f t="shared" si="19"/>
        <v>-67140.5</v>
      </c>
      <c r="K62" s="36">
        <f t="shared" si="18"/>
        <v>-1328365.5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116</v>
      </c>
      <c r="B64" s="36">
        <v>-924</v>
      </c>
      <c r="C64" s="36">
        <v>-339.5</v>
      </c>
      <c r="D64" s="36">
        <v>-346.5</v>
      </c>
      <c r="E64" s="36">
        <v>-1032.5</v>
      </c>
      <c r="F64" s="36">
        <v>-745.5</v>
      </c>
      <c r="G64" s="36">
        <v>-458.5</v>
      </c>
      <c r="H64" s="19">
        <v>0</v>
      </c>
      <c r="I64" s="19">
        <v>0</v>
      </c>
      <c r="J64" s="19">
        <v>0</v>
      </c>
      <c r="K64" s="36">
        <f t="shared" si="18"/>
        <v>-3846.5</v>
      </c>
    </row>
    <row r="65" spans="1:11" ht="18.75" customHeight="1">
      <c r="A65" s="12" t="s">
        <v>123</v>
      </c>
      <c r="B65" s="36">
        <v>-157.5</v>
      </c>
      <c r="C65" s="36">
        <v>-378</v>
      </c>
      <c r="D65" s="36">
        <v>-546</v>
      </c>
      <c r="E65" s="36">
        <v>-1200.5</v>
      </c>
      <c r="F65" s="36">
        <v>-35</v>
      </c>
      <c r="G65" s="36">
        <v>-140</v>
      </c>
      <c r="H65" s="19">
        <v>0</v>
      </c>
      <c r="I65" s="19">
        <v>0</v>
      </c>
      <c r="J65" s="19">
        <v>0</v>
      </c>
      <c r="K65" s="36">
        <f t="shared" si="18"/>
        <v>-2457</v>
      </c>
    </row>
    <row r="66" spans="1:11" ht="18.75" customHeight="1">
      <c r="A66" s="12" t="s">
        <v>56</v>
      </c>
      <c r="B66" s="48">
        <v>-81499.34</v>
      </c>
      <c r="C66" s="48">
        <v>-6917.56</v>
      </c>
      <c r="D66" s="48">
        <v>-27412.01</v>
      </c>
      <c r="E66" s="48">
        <v>-109994.09</v>
      </c>
      <c r="F66" s="48">
        <v>-106037.15</v>
      </c>
      <c r="G66" s="48">
        <v>-80646.97</v>
      </c>
      <c r="H66" s="19">
        <v>0</v>
      </c>
      <c r="I66" s="19">
        <v>0</v>
      </c>
      <c r="J66" s="19">
        <v>0</v>
      </c>
      <c r="K66" s="36">
        <f t="shared" si="18"/>
        <v>-412507.12</v>
      </c>
    </row>
    <row r="67" spans="1:11" ht="18.75" customHeight="1">
      <c r="A67" s="12" t="s">
        <v>57</v>
      </c>
      <c r="B67" s="19">
        <v>0</v>
      </c>
      <c r="C67" s="19">
        <v>0</v>
      </c>
      <c r="D67" s="48">
        <v>-45</v>
      </c>
      <c r="E67" s="48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-90</v>
      </c>
    </row>
    <row r="68" spans="1:11" ht="18.75" customHeight="1">
      <c r="A68" s="12" t="s">
        <v>83</v>
      </c>
      <c r="B68" s="36">
        <f aca="true" t="shared" si="20" ref="B68:J68">SUM(B69:B92)</f>
        <v>-110224.73</v>
      </c>
      <c r="C68" s="36">
        <f t="shared" si="20"/>
        <v>-58038.770000000004</v>
      </c>
      <c r="D68" s="36">
        <f t="shared" si="20"/>
        <v>-75832.62</v>
      </c>
      <c r="E68" s="36">
        <f t="shared" si="20"/>
        <v>-73292.5</v>
      </c>
      <c r="F68" s="36">
        <f t="shared" si="20"/>
        <v>-98429.04999999999</v>
      </c>
      <c r="G68" s="36">
        <f t="shared" si="20"/>
        <v>-149050.68</v>
      </c>
      <c r="H68" s="36">
        <f t="shared" si="20"/>
        <v>-89173.66</v>
      </c>
      <c r="I68" s="36">
        <f t="shared" si="20"/>
        <v>-56493.3</v>
      </c>
      <c r="J68" s="36">
        <f t="shared" si="20"/>
        <v>-36729.14</v>
      </c>
      <c r="K68" s="36">
        <f t="shared" si="18"/>
        <v>-747264.4500000001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62</v>
      </c>
      <c r="B73" s="36">
        <v>-13023.75</v>
      </c>
      <c r="C73" s="36">
        <v>-18906.29</v>
      </c>
      <c r="D73" s="36">
        <v>-17872.87</v>
      </c>
      <c r="E73" s="36">
        <v>-12533.54</v>
      </c>
      <c r="F73" s="36">
        <v>-17223.67</v>
      </c>
      <c r="G73" s="36">
        <v>-26246.23</v>
      </c>
      <c r="H73" s="36">
        <v>-12851.52</v>
      </c>
      <c r="I73" s="36">
        <v>-4517.9</v>
      </c>
      <c r="J73" s="36">
        <v>-9314.03</v>
      </c>
      <c r="K73" s="49">
        <f t="shared" si="18"/>
        <v>-132489.8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6">
        <v>-97200.98</v>
      </c>
      <c r="C75" s="36">
        <v>-38969.35</v>
      </c>
      <c r="D75" s="36">
        <v>-56874</v>
      </c>
      <c r="E75" s="36">
        <v>-50077.93</v>
      </c>
      <c r="F75" s="36">
        <v>-80824.73</v>
      </c>
      <c r="G75" s="36">
        <v>-122786.45</v>
      </c>
      <c r="H75" s="36">
        <v>-76322.14</v>
      </c>
      <c r="I75" s="36">
        <v>-14220</v>
      </c>
      <c r="J75" s="36">
        <v>-14210.76</v>
      </c>
      <c r="K75" s="36">
        <f t="shared" si="18"/>
        <v>-551486.3400000001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-10681.03</v>
      </c>
      <c r="F92" s="19">
        <v>0</v>
      </c>
      <c r="G92" s="19">
        <v>0</v>
      </c>
      <c r="H92" s="19">
        <v>0</v>
      </c>
      <c r="I92" s="49">
        <v>-5771.41</v>
      </c>
      <c r="J92" s="49">
        <v>-13204.35</v>
      </c>
      <c r="K92" s="49">
        <f t="shared" si="18"/>
        <v>-29656.79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125</v>
      </c>
      <c r="B94" s="49">
        <v>93670.46</v>
      </c>
      <c r="C94" s="19">
        <v>0</v>
      </c>
      <c r="D94" s="49">
        <v>197423.86</v>
      </c>
      <c r="E94" s="19">
        <v>0</v>
      </c>
      <c r="F94" s="19">
        <v>0</v>
      </c>
      <c r="G94" s="49">
        <v>-26031.94</v>
      </c>
      <c r="H94" s="19">
        <v>0</v>
      </c>
      <c r="I94" s="19">
        <v>0</v>
      </c>
      <c r="J94" s="19">
        <v>0</v>
      </c>
      <c r="K94" s="49">
        <f t="shared" si="18"/>
        <v>265062.38</v>
      </c>
      <c r="L94" s="56"/>
    </row>
    <row r="95" spans="1:12" ht="18.75" customHeight="1">
      <c r="A95" s="16" t="s">
        <v>119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967579.6900000002</v>
      </c>
      <c r="C97" s="24">
        <f t="shared" si="21"/>
        <v>1593769.14</v>
      </c>
      <c r="D97" s="24">
        <f t="shared" si="21"/>
        <v>2111933.43</v>
      </c>
      <c r="E97" s="24">
        <f t="shared" si="21"/>
        <v>960445.4800000001</v>
      </c>
      <c r="F97" s="24">
        <f t="shared" si="21"/>
        <v>1321715.8199999998</v>
      </c>
      <c r="G97" s="24">
        <f t="shared" si="21"/>
        <v>1920896.3199999998</v>
      </c>
      <c r="H97" s="24">
        <f t="shared" si="21"/>
        <v>945995.71</v>
      </c>
      <c r="I97" s="24">
        <f>+I98+I99</f>
        <v>368354.06</v>
      </c>
      <c r="J97" s="24">
        <f>+J98+J99</f>
        <v>633803.37</v>
      </c>
      <c r="K97" s="49">
        <f>SUM(B97:J97)</f>
        <v>10824493.02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950079.7900000002</v>
      </c>
      <c r="C98" s="24">
        <f t="shared" si="22"/>
        <v>1571598.5799999998</v>
      </c>
      <c r="D98" s="24">
        <f t="shared" si="22"/>
        <v>2086498.54</v>
      </c>
      <c r="E98" s="24">
        <f t="shared" si="22"/>
        <v>939404.4400000001</v>
      </c>
      <c r="F98" s="24">
        <f t="shared" si="22"/>
        <v>1300079.3199999998</v>
      </c>
      <c r="G98" s="24">
        <f t="shared" si="22"/>
        <v>1892982.6999999997</v>
      </c>
      <c r="H98" s="24">
        <f t="shared" si="22"/>
        <v>927723.14</v>
      </c>
      <c r="I98" s="24">
        <f t="shared" si="22"/>
        <v>368354.06</v>
      </c>
      <c r="J98" s="24">
        <f t="shared" si="22"/>
        <v>620602.79</v>
      </c>
      <c r="K98" s="49">
        <f>SUM(B98:J98)</f>
        <v>10657323.36</v>
      </c>
      <c r="L98" s="55"/>
    </row>
    <row r="99" spans="1:11" ht="18" customHeight="1">
      <c r="A99" s="16" t="s">
        <v>117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10824493.03</v>
      </c>
      <c r="L105" s="55"/>
    </row>
    <row r="106" spans="1:11" ht="18.75" customHeight="1">
      <c r="A106" s="26" t="s">
        <v>74</v>
      </c>
      <c r="B106" s="27">
        <v>122013.16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122013.16</v>
      </c>
    </row>
    <row r="107" spans="1:11" ht="18.75" customHeight="1">
      <c r="A107" s="26" t="s">
        <v>75</v>
      </c>
      <c r="B107" s="27">
        <v>845566.53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845566.53</v>
      </c>
    </row>
    <row r="108" spans="1:11" ht="18.75" customHeight="1">
      <c r="A108" s="26" t="s">
        <v>76</v>
      </c>
      <c r="B108" s="41">
        <v>0</v>
      </c>
      <c r="C108" s="27">
        <f>+C97</f>
        <v>1593769.14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1593769.14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2111933.43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2111933.43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960445.4800000001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960445.4800000001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251319.51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251319.51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476761.06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476761.06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593635.25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593635.25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575611.9</v>
      </c>
      <c r="H115" s="41">
        <v>0</v>
      </c>
      <c r="I115" s="41">
        <v>0</v>
      </c>
      <c r="J115" s="41">
        <v>0</v>
      </c>
      <c r="K115" s="42">
        <f t="shared" si="24"/>
        <v>575611.9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46465.81</v>
      </c>
      <c r="H116" s="41">
        <v>0</v>
      </c>
      <c r="I116" s="41">
        <v>0</v>
      </c>
      <c r="J116" s="41">
        <v>0</v>
      </c>
      <c r="K116" s="42">
        <f t="shared" si="24"/>
        <v>46465.81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297457.62</v>
      </c>
      <c r="H117" s="41">
        <v>0</v>
      </c>
      <c r="I117" s="41">
        <v>0</v>
      </c>
      <c r="J117" s="41">
        <v>0</v>
      </c>
      <c r="K117" s="42">
        <f t="shared" si="24"/>
        <v>297457.62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289782.03</v>
      </c>
      <c r="H118" s="41">
        <v>0</v>
      </c>
      <c r="I118" s="41">
        <v>0</v>
      </c>
      <c r="J118" s="41">
        <v>0</v>
      </c>
      <c r="K118" s="42">
        <f t="shared" si="24"/>
        <v>289782.03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711578.96</v>
      </c>
      <c r="H119" s="41">
        <v>0</v>
      </c>
      <c r="I119" s="41">
        <v>0</v>
      </c>
      <c r="J119" s="41">
        <v>0</v>
      </c>
      <c r="K119" s="42">
        <f t="shared" si="24"/>
        <v>711578.96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339287.32</v>
      </c>
      <c r="I120" s="41">
        <v>0</v>
      </c>
      <c r="J120" s="41">
        <v>0</v>
      </c>
      <c r="K120" s="42">
        <f t="shared" si="24"/>
        <v>339287.32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606708.4</v>
      </c>
      <c r="I121" s="41">
        <v>0</v>
      </c>
      <c r="J121" s="41">
        <v>0</v>
      </c>
      <c r="K121" s="42">
        <f t="shared" si="24"/>
        <v>606708.4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368354.06</v>
      </c>
      <c r="J122" s="41">
        <v>0</v>
      </c>
      <c r="K122" s="42">
        <f t="shared" si="24"/>
        <v>368354.06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633803.37</v>
      </c>
      <c r="K123" s="45">
        <f t="shared" si="24"/>
        <v>633803.37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2015-01-23T19:11:54Z</dcterms:modified>
  <cp:category/>
  <cp:version/>
  <cp:contentType/>
  <cp:contentStatus/>
</cp:coreProperties>
</file>