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<sst xmlns="http://schemas.openxmlformats.org/spreadsheetml/2006/main" count="126" uniqueCount="126">
  <si>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</si>
  <si>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</si>
  <si>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</si>
  <si>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</si>
  <si>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</si>
  <si>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</si>
  <si>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</si>
  <si>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</si>
  <si>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</si>
  <si>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</si>
  <si>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</si>
  <si>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</si>
  <si>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</si>
  <si>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</si>
  <si>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</si>
  <si>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</si>
  <si>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</si>
  <si>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</si>
  <si>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</si>
  <si>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</si>
  <si>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</si>
  <si>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</si>
  <si>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</si>
  <si>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</si>
  <si>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</si>
  <si>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</si>
  <si>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</si>
  <si>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</si>
  <si>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</si>
  <si>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</si>
  <si>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</si>
  <si>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</si>
  <si>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</si>
  <si>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</si>
  <si>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</si>
  <si>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</si>
  <si>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</si>
  <si>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</si>
  <si>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</si>
  <si>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</si>
  <si>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</si>
  <si>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</si>
  <si>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</si>
  <si>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</si>
  <si>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</si>
  <si>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</si>
  <si>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</si>
  <si>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</si>
  <si>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</si>
  <si>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</si>
  <si>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</si>
  <si>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</si>
  <si>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</si>
  <si>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</si>
  <si>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</si>
  <si>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</si>
  <si>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</si>
  <si>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</si>
  <si>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</si>
  <si>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</si>
  <si>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</si>
  <si>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</si>
  <si>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</si>
  <si>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</si>
  <si>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</si>
  <si>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</si>
  <si>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</si>
  <si>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</si>
  <si>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</si>
  <si>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</si>
  <si>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</si>
  <si>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</si>
  <si>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</si>
  <si>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</si>
  <si>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</si>
  <si>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</si>
  <si>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</si>
  <si>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</si>
  <si>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</si>
  <si>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</si>
  <si>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</si>
  <si>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</si>
  <si>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</si>
  <si>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</si>
  <si>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</si>
  <si>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</si>
  <si>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</si>
  <si>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</si>
  <si>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</si>
  <si>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</si>
  <si>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</si>
  <si>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</si>
  <si>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</si>
  <si>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</si>
  <si>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</si>
  <si>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</si>
  <si>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</si>
  <si>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</si>
  <si>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</si>
  <si>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</si>
  <si>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</si>
  <si>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</si>
  <si>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</si>
  <si>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</si>
  <si>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</si>
  <si>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</si>
  <si>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</si>
  <si>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</si>
  <si>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</si>
  <si>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</si>
  <si>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</si>
  <si>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</si>
  <si>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</si>
  <si>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</si>
  <si>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</si>
  <si>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</si>
  <si>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</si>
  <si>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</si>
  <si>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</si>
  <si>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</si>
  <si>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</si>
  <si>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</si>
  <si>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</si>
  <si>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</si>
  <si>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</si>
  <si>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15/01/15 - VENCIMENTO 22/01/15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</si>
</sst>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513913</v>
      </c>
      <c r="C7" s="9">
        <f t="shared" si="0"/>
        <v>680359</v>
      </c>
      <c r="D7" s="9">
        <f t="shared" si="0"/>
        <v>711224</v>
      </c>
      <c r="E7" s="9">
        <f t="shared" si="0"/>
        <v>486943</v>
      </c>
      <c r="F7" s="9">
        <f t="shared" si="0"/>
        <v>657118</v>
      </c>
      <c r="G7" s="9">
        <f t="shared" si="0"/>
        <v>1076548</v>
      </c>
      <c r="H7" s="9">
        <f t="shared" si="0"/>
        <v>476748</v>
      </c>
      <c r="I7" s="9">
        <f t="shared" si="0"/>
        <v>103804</v>
      </c>
      <c r="J7" s="9">
        <f t="shared" si="0"/>
        <v>269392</v>
      </c>
      <c r="K7" s="9">
        <f t="shared" si="0"/>
        <v>4976049</v>
      </c>
      <c r="L7" s="53"/>
    </row>
    <row r="8" spans="1:11" ht="17.25" customHeight="1">
      <c r="A8" s="10" t="s">
        <v>116</v>
      </c>
      <c r="B8" s="11">
        <f>B9+B12+B16</f>
        <v>301116</v>
      </c>
      <c r="C8" s="11">
        <f aca="true" t="shared" si="1" ref="C8:J8">C9+C12+C16</f>
        <v>402849</v>
      </c>
      <c r="D8" s="11">
        <f t="shared" si="1"/>
        <v>393906</v>
      </c>
      <c r="E8" s="11">
        <f t="shared" si="1"/>
        <v>284041</v>
      </c>
      <c r="F8" s="11">
        <f t="shared" si="1"/>
        <v>357434</v>
      </c>
      <c r="G8" s="11">
        <f t="shared" si="1"/>
        <v>573892</v>
      </c>
      <c r="H8" s="11">
        <f t="shared" si="1"/>
        <v>288304</v>
      </c>
      <c r="I8" s="11">
        <f t="shared" si="1"/>
        <v>53768</v>
      </c>
      <c r="J8" s="11">
        <f t="shared" si="1"/>
        <v>149417</v>
      </c>
      <c r="K8" s="11">
        <f>SUM(B8:J8)</f>
        <v>2804727</v>
      </c>
    </row>
    <row r="9" spans="1:11" ht="17.25" customHeight="1">
      <c r="A9" s="15" t="s">
        <v>17</v>
      </c>
      <c r="B9" s="13">
        <f>+B10+B11</f>
        <v>42937</v>
      </c>
      <c r="C9" s="13">
        <f aca="true" t="shared" si="2" ref="C9:J9">+C10+C11</f>
        <v>59910</v>
      </c>
      <c r="D9" s="13">
        <f t="shared" si="2"/>
        <v>53676</v>
      </c>
      <c r="E9" s="13">
        <f t="shared" si="2"/>
        <v>39338</v>
      </c>
      <c r="F9" s="13">
        <f t="shared" si="2"/>
        <v>43585</v>
      </c>
      <c r="G9" s="13">
        <f t="shared" si="2"/>
        <v>53935</v>
      </c>
      <c r="H9" s="13">
        <f t="shared" si="2"/>
        <v>49970</v>
      </c>
      <c r="I9" s="13">
        <f t="shared" si="2"/>
        <v>9340</v>
      </c>
      <c r="J9" s="13">
        <f t="shared" si="2"/>
        <v>18058</v>
      </c>
      <c r="K9" s="11">
        <f>SUM(B9:J9)</f>
        <v>370749</v>
      </c>
    </row>
    <row r="10" spans="1:11" ht="17.25" customHeight="1">
      <c r="A10" s="30" t="s">
        <v>18</v>
      </c>
      <c r="B10" s="13">
        <v>42937</v>
      </c>
      <c r="C10" s="13">
        <v>59910</v>
      </c>
      <c r="D10" s="13">
        <v>53676</v>
      </c>
      <c r="E10" s="13">
        <v>39338</v>
      </c>
      <c r="F10" s="13">
        <v>43585</v>
      </c>
      <c r="G10" s="13">
        <v>53935</v>
      </c>
      <c r="H10" s="13">
        <v>49970</v>
      </c>
      <c r="I10" s="13">
        <v>9340</v>
      </c>
      <c r="J10" s="13">
        <v>18058</v>
      </c>
      <c r="K10" s="11">
        <f>SUM(B10:J10)</f>
        <v>370749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252473</v>
      </c>
      <c r="C12" s="17">
        <f t="shared" si="3"/>
        <v>334663</v>
      </c>
      <c r="D12" s="17">
        <f t="shared" si="3"/>
        <v>333271</v>
      </c>
      <c r="E12" s="17">
        <f t="shared" si="3"/>
        <v>239134</v>
      </c>
      <c r="F12" s="17">
        <f t="shared" si="3"/>
        <v>306842</v>
      </c>
      <c r="G12" s="17">
        <f t="shared" si="3"/>
        <v>508212</v>
      </c>
      <c r="H12" s="17">
        <f t="shared" si="3"/>
        <v>232520</v>
      </c>
      <c r="I12" s="17">
        <f t="shared" si="3"/>
        <v>43214</v>
      </c>
      <c r="J12" s="17">
        <f t="shared" si="3"/>
        <v>128711</v>
      </c>
      <c r="K12" s="11">
        <f aca="true" t="shared" si="4" ref="K12:K27">SUM(B12:J12)</f>
        <v>2379040</v>
      </c>
    </row>
    <row r="13" spans="1:13" ht="17.25" customHeight="1">
      <c r="A13" s="14" t="s">
        <v>20</v>
      </c>
      <c r="B13" s="13">
        <v>125483</v>
      </c>
      <c r="C13" s="13">
        <v>178239</v>
      </c>
      <c r="D13" s="13">
        <v>182413</v>
      </c>
      <c r="E13" s="13">
        <v>127335</v>
      </c>
      <c r="F13" s="13">
        <v>163360</v>
      </c>
      <c r="G13" s="13">
        <v>255958</v>
      </c>
      <c r="H13" s="13">
        <v>115582</v>
      </c>
      <c r="I13" s="13">
        <v>25344</v>
      </c>
      <c r="J13" s="13">
        <v>69721</v>
      </c>
      <c r="K13" s="11">
        <f t="shared" si="4"/>
        <v>1243435</v>
      </c>
      <c r="L13" s="53"/>
      <c r="M13" s="54"/>
    </row>
    <row r="14" spans="1:12" ht="17.25" customHeight="1">
      <c r="A14" s="14" t="s">
        <v>21</v>
      </c>
      <c r="B14" s="13">
        <v>121470</v>
      </c>
      <c r="C14" s="13">
        <v>148196</v>
      </c>
      <c r="D14" s="13">
        <v>143522</v>
      </c>
      <c r="E14" s="13">
        <v>106601</v>
      </c>
      <c r="F14" s="13">
        <v>136816</v>
      </c>
      <c r="G14" s="13">
        <v>243236</v>
      </c>
      <c r="H14" s="13">
        <v>111094</v>
      </c>
      <c r="I14" s="13">
        <v>16797</v>
      </c>
      <c r="J14" s="13">
        <v>56309</v>
      </c>
      <c r="K14" s="11">
        <f t="shared" si="4"/>
        <v>1084041</v>
      </c>
      <c r="L14" s="53"/>
    </row>
    <row r="15" spans="1:11" ht="17.25" customHeight="1">
      <c r="A15" s="14" t="s">
        <v>22</v>
      </c>
      <c r="B15" s="13">
        <v>5520</v>
      </c>
      <c r="C15" s="13">
        <v>8228</v>
      </c>
      <c r="D15" s="13">
        <v>7336</v>
      </c>
      <c r="E15" s="13">
        <v>5198</v>
      </c>
      <c r="F15" s="13">
        <v>6666</v>
      </c>
      <c r="G15" s="13">
        <v>9018</v>
      </c>
      <c r="H15" s="13">
        <v>5844</v>
      </c>
      <c r="I15" s="13">
        <v>1073</v>
      </c>
      <c r="J15" s="13">
        <v>2681</v>
      </c>
      <c r="K15" s="11">
        <f t="shared" si="4"/>
        <v>51564</v>
      </c>
    </row>
    <row r="16" spans="1:11" ht="17.25" customHeight="1">
      <c r="A16" s="15" t="s">
        <v>112</v>
      </c>
      <c r="B16" s="13">
        <f>B17+B18+B19</f>
        <v>5706</v>
      </c>
      <c r="C16" s="13">
        <f aca="true" t="shared" si="5" ref="C16:J16">C17+C18+C19</f>
        <v>8276</v>
      </c>
      <c r="D16" s="13">
        <f t="shared" si="5"/>
        <v>6959</v>
      </c>
      <c r="E16" s="13">
        <f t="shared" si="5"/>
        <v>5569</v>
      </c>
      <c r="F16" s="13">
        <f t="shared" si="5"/>
        <v>7007</v>
      </c>
      <c r="G16" s="13">
        <f t="shared" si="5"/>
        <v>11745</v>
      </c>
      <c r="H16" s="13">
        <f t="shared" si="5"/>
        <v>5814</v>
      </c>
      <c r="I16" s="13">
        <f t="shared" si="5"/>
        <v>1214</v>
      </c>
      <c r="J16" s="13">
        <f t="shared" si="5"/>
        <v>2648</v>
      </c>
      <c r="K16" s="11">
        <f t="shared" si="4"/>
        <v>54938</v>
      </c>
    </row>
    <row r="17" spans="1:11" ht="17.25" customHeight="1">
      <c r="A17" s="14" t="s">
        <v>113</v>
      </c>
      <c r="B17" s="13">
        <v>5226</v>
      </c>
      <c r="C17" s="13">
        <v>7630</v>
      </c>
      <c r="D17" s="13">
        <v>6492</v>
      </c>
      <c r="E17" s="13">
        <v>5035</v>
      </c>
      <c r="F17" s="13">
        <v>6382</v>
      </c>
      <c r="G17" s="13">
        <v>10713</v>
      </c>
      <c r="H17" s="13">
        <v>5381</v>
      </c>
      <c r="I17" s="13">
        <v>1141</v>
      </c>
      <c r="J17" s="13">
        <v>2465</v>
      </c>
      <c r="K17" s="11">
        <f t="shared" si="4"/>
        <v>50465</v>
      </c>
    </row>
    <row r="18" spans="1:11" ht="17.25" customHeight="1">
      <c r="A18" s="14" t="s">
        <v>114</v>
      </c>
      <c r="B18" s="13">
        <v>453</v>
      </c>
      <c r="C18" s="13">
        <v>600</v>
      </c>
      <c r="D18" s="13">
        <v>433</v>
      </c>
      <c r="E18" s="13">
        <v>522</v>
      </c>
      <c r="F18" s="13">
        <v>571</v>
      </c>
      <c r="G18" s="13">
        <v>962</v>
      </c>
      <c r="H18" s="13">
        <v>409</v>
      </c>
      <c r="I18" s="13">
        <v>64</v>
      </c>
      <c r="J18" s="13">
        <v>167</v>
      </c>
      <c r="K18" s="11">
        <f t="shared" si="4"/>
        <v>4181</v>
      </c>
    </row>
    <row r="19" spans="1:11" ht="17.25" customHeight="1">
      <c r="A19" s="14" t="s">
        <v>115</v>
      </c>
      <c r="B19" s="13">
        <v>27</v>
      </c>
      <c r="C19" s="13">
        <v>46</v>
      </c>
      <c r="D19" s="13">
        <v>34</v>
      </c>
      <c r="E19" s="13">
        <v>12</v>
      </c>
      <c r="F19" s="13">
        <v>54</v>
      </c>
      <c r="G19" s="13">
        <v>70</v>
      </c>
      <c r="H19" s="13">
        <v>24</v>
      </c>
      <c r="I19" s="13">
        <v>9</v>
      </c>
      <c r="J19" s="13">
        <v>16</v>
      </c>
      <c r="K19" s="11">
        <f t="shared" si="4"/>
        <v>292</v>
      </c>
    </row>
    <row r="20" spans="1:11" ht="17.25" customHeight="1">
      <c r="A20" s="16" t="s">
        <v>23</v>
      </c>
      <c r="B20" s="11">
        <f>+B21+B22+B23</f>
        <v>168323</v>
      </c>
      <c r="C20" s="11">
        <f aca="true" t="shared" si="6" ref="C20:J20">+C21+C22+C23</f>
        <v>205956</v>
      </c>
      <c r="D20" s="11">
        <f t="shared" si="6"/>
        <v>233514</v>
      </c>
      <c r="E20" s="11">
        <f t="shared" si="6"/>
        <v>151816</v>
      </c>
      <c r="F20" s="11">
        <f t="shared" si="6"/>
        <v>238555</v>
      </c>
      <c r="G20" s="11">
        <f t="shared" si="6"/>
        <v>428509</v>
      </c>
      <c r="H20" s="11">
        <f t="shared" si="6"/>
        <v>146396</v>
      </c>
      <c r="I20" s="11">
        <f t="shared" si="6"/>
        <v>35025</v>
      </c>
      <c r="J20" s="11">
        <f t="shared" si="6"/>
        <v>84139</v>
      </c>
      <c r="K20" s="11">
        <f t="shared" si="4"/>
        <v>1692233</v>
      </c>
    </row>
    <row r="21" spans="1:12" ht="17.25" customHeight="1">
      <c r="A21" s="12" t="s">
        <v>24</v>
      </c>
      <c r="B21" s="13">
        <v>93747</v>
      </c>
      <c r="C21" s="13">
        <v>124722</v>
      </c>
      <c r="D21" s="13">
        <v>142987</v>
      </c>
      <c r="E21" s="13">
        <v>90932</v>
      </c>
      <c r="F21" s="13">
        <v>140898</v>
      </c>
      <c r="G21" s="13">
        <v>234621</v>
      </c>
      <c r="H21" s="13">
        <v>86176</v>
      </c>
      <c r="I21" s="13">
        <v>22474</v>
      </c>
      <c r="J21" s="13">
        <v>50618</v>
      </c>
      <c r="K21" s="11">
        <f t="shared" si="4"/>
        <v>987175</v>
      </c>
      <c r="L21" s="53"/>
    </row>
    <row r="22" spans="1:12" ht="17.25" customHeight="1">
      <c r="A22" s="12" t="s">
        <v>25</v>
      </c>
      <c r="B22" s="13">
        <v>71215</v>
      </c>
      <c r="C22" s="13">
        <v>76817</v>
      </c>
      <c r="D22" s="13">
        <v>85983</v>
      </c>
      <c r="E22" s="13">
        <v>58049</v>
      </c>
      <c r="F22" s="13">
        <v>93144</v>
      </c>
      <c r="G22" s="13">
        <v>187281</v>
      </c>
      <c r="H22" s="13">
        <v>57189</v>
      </c>
      <c r="I22" s="13">
        <v>11828</v>
      </c>
      <c r="J22" s="13">
        <v>31917</v>
      </c>
      <c r="K22" s="11">
        <f t="shared" si="4"/>
        <v>673423</v>
      </c>
      <c r="L22" s="53"/>
    </row>
    <row r="23" spans="1:11" ht="17.25" customHeight="1">
      <c r="A23" s="12" t="s">
        <v>26</v>
      </c>
      <c r="B23" s="13">
        <v>3361</v>
      </c>
      <c r="C23" s="13">
        <v>4417</v>
      </c>
      <c r="D23" s="13">
        <v>4544</v>
      </c>
      <c r="E23" s="13">
        <v>2835</v>
      </c>
      <c r="F23" s="13">
        <v>4513</v>
      </c>
      <c r="G23" s="13">
        <v>6607</v>
      </c>
      <c r="H23" s="13">
        <v>3031</v>
      </c>
      <c r="I23" s="13">
        <v>723</v>
      </c>
      <c r="J23" s="13">
        <v>1604</v>
      </c>
      <c r="K23" s="11">
        <f t="shared" si="4"/>
        <v>31635</v>
      </c>
    </row>
    <row r="24" spans="1:11" ht="17.25" customHeight="1">
      <c r="A24" s="16" t="s">
        <v>27</v>
      </c>
      <c r="B24" s="13">
        <v>44474</v>
      </c>
      <c r="C24" s="13">
        <v>71554</v>
      </c>
      <c r="D24" s="13">
        <v>83804</v>
      </c>
      <c r="E24" s="13">
        <v>51086</v>
      </c>
      <c r="F24" s="13">
        <v>61129</v>
      </c>
      <c r="G24" s="13">
        <v>74147</v>
      </c>
      <c r="H24" s="13">
        <v>36524</v>
      </c>
      <c r="I24" s="13">
        <v>15011</v>
      </c>
      <c r="J24" s="13">
        <v>35836</v>
      </c>
      <c r="K24" s="11">
        <f t="shared" si="4"/>
        <v>473565</v>
      </c>
    </row>
    <row r="25" spans="1:12" ht="17.25" customHeight="1">
      <c r="A25" s="12" t="s">
        <v>28</v>
      </c>
      <c r="B25" s="13">
        <v>28463</v>
      </c>
      <c r="C25" s="13">
        <v>45795</v>
      </c>
      <c r="D25" s="13">
        <v>53635</v>
      </c>
      <c r="E25" s="13">
        <v>32695</v>
      </c>
      <c r="F25" s="13">
        <v>39123</v>
      </c>
      <c r="G25" s="13">
        <v>47454</v>
      </c>
      <c r="H25" s="13">
        <v>23375</v>
      </c>
      <c r="I25" s="13">
        <v>9607</v>
      </c>
      <c r="J25" s="13">
        <v>22935</v>
      </c>
      <c r="K25" s="11">
        <f t="shared" si="4"/>
        <v>303082</v>
      </c>
      <c r="L25" s="53"/>
    </row>
    <row r="26" spans="1:12" ht="17.25" customHeight="1">
      <c r="A26" s="12" t="s">
        <v>29</v>
      </c>
      <c r="B26" s="13">
        <v>16011</v>
      </c>
      <c r="C26" s="13">
        <v>25759</v>
      </c>
      <c r="D26" s="13">
        <v>30169</v>
      </c>
      <c r="E26" s="13">
        <v>18391</v>
      </c>
      <c r="F26" s="13">
        <v>22006</v>
      </c>
      <c r="G26" s="13">
        <v>26693</v>
      </c>
      <c r="H26" s="13">
        <v>13149</v>
      </c>
      <c r="I26" s="13">
        <v>5404</v>
      </c>
      <c r="J26" s="13">
        <v>12901</v>
      </c>
      <c r="K26" s="11">
        <f t="shared" si="4"/>
        <v>170483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5524</v>
      </c>
      <c r="I27" s="11">
        <v>0</v>
      </c>
      <c r="J27" s="11">
        <v>0</v>
      </c>
      <c r="K27" s="11">
        <f t="shared" si="4"/>
        <v>5524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2.41214258</v>
      </c>
      <c r="C29" s="61">
        <f aca="true" t="shared" si="7" ref="C29:J29">SUM(C30:C33)</f>
        <v>2.7523763999999997</v>
      </c>
      <c r="D29" s="61">
        <f t="shared" si="7"/>
        <v>3.0989118799999997</v>
      </c>
      <c r="E29" s="61">
        <f t="shared" si="7"/>
        <v>2.63576102</v>
      </c>
      <c r="F29" s="61">
        <f t="shared" si="7"/>
        <v>2.55737073</v>
      </c>
      <c r="G29" s="61">
        <f t="shared" si="7"/>
        <v>2.19970404</v>
      </c>
      <c r="H29" s="61">
        <f t="shared" si="7"/>
        <v>2.522605</v>
      </c>
      <c r="I29" s="61">
        <f t="shared" si="7"/>
        <v>4.47502264</v>
      </c>
      <c r="J29" s="61">
        <f t="shared" si="7"/>
        <v>2.65659332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-0.00155742</v>
      </c>
      <c r="C32" s="63">
        <v>-0.0007296</v>
      </c>
      <c r="D32" s="63">
        <v>-0.00058812</v>
      </c>
      <c r="E32" s="63">
        <v>-0.00023898</v>
      </c>
      <c r="F32" s="63">
        <v>-0.00162927</v>
      </c>
      <c r="G32" s="63">
        <v>-0.00169596</v>
      </c>
      <c r="H32" s="63">
        <v>-0.001595</v>
      </c>
      <c r="I32" s="63">
        <v>-0.00567736</v>
      </c>
      <c r="J32" s="32">
        <v>-0.00010668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13842.2</v>
      </c>
      <c r="I35" s="19">
        <v>0</v>
      </c>
      <c r="J35" s="19">
        <v>0</v>
      </c>
      <c r="K35" s="23">
        <f>SUM(B35:J35)</f>
        <v>13842.2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1296.84</v>
      </c>
      <c r="C39" s="23">
        <f aca="true" t="shared" si="8" ref="C39:J39">+C43</f>
        <v>813.2</v>
      </c>
      <c r="D39" s="23">
        <f t="shared" si="8"/>
        <v>667.68</v>
      </c>
      <c r="E39" s="19">
        <f t="shared" si="8"/>
        <v>179.76</v>
      </c>
      <c r="F39" s="23">
        <f t="shared" si="8"/>
        <v>1801.88</v>
      </c>
      <c r="G39" s="23">
        <f t="shared" si="8"/>
        <v>2880.44</v>
      </c>
      <c r="H39" s="23">
        <f t="shared" si="8"/>
        <v>1241.2</v>
      </c>
      <c r="I39" s="19">
        <f t="shared" si="8"/>
        <v>881.68</v>
      </c>
      <c r="J39" s="19">
        <f t="shared" si="8"/>
        <v>0</v>
      </c>
      <c r="K39" s="23">
        <f aca="true" t="shared" si="9" ref="K39:K44">SUM(B39:J39)</f>
        <v>9762.68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1296.84</v>
      </c>
      <c r="C43" s="66">
        <f>ROUND(C44*C45,2)</f>
        <v>813.2</v>
      </c>
      <c r="D43" s="66">
        <f aca="true" t="shared" si="10" ref="D43:I43">ROUND(D44*D45,2)</f>
        <v>667.68</v>
      </c>
      <c r="E43" s="66">
        <f t="shared" si="10"/>
        <v>179.76</v>
      </c>
      <c r="F43" s="66">
        <f t="shared" si="10"/>
        <v>1801.88</v>
      </c>
      <c r="G43" s="66">
        <f t="shared" si="10"/>
        <v>2880.44</v>
      </c>
      <c r="H43" s="66">
        <f t="shared" si="10"/>
        <v>1241.2</v>
      </c>
      <c r="I43" s="66">
        <f t="shared" si="10"/>
        <v>881.68</v>
      </c>
      <c r="J43" s="64">
        <v>0</v>
      </c>
      <c r="K43" s="66">
        <f t="shared" si="9"/>
        <v>9762.68</v>
      </c>
    </row>
    <row r="44" spans="1:11" ht="17.25" customHeight="1">
      <c r="A44" s="67" t="s">
        <v>43</v>
      </c>
      <c r="B44" s="68">
        <v>303</v>
      </c>
      <c r="C44" s="68">
        <v>190</v>
      </c>
      <c r="D44" s="68">
        <v>156</v>
      </c>
      <c r="E44" s="68">
        <v>42</v>
      </c>
      <c r="F44" s="68">
        <v>421</v>
      </c>
      <c r="G44" s="68">
        <v>673</v>
      </c>
      <c r="H44" s="68">
        <v>290</v>
      </c>
      <c r="I44" s="68">
        <v>206</v>
      </c>
      <c r="J44" s="68">
        <v>28</v>
      </c>
      <c r="K44" s="68">
        <f t="shared" si="9"/>
        <v>2309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4.28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1258428.1700000002</v>
      </c>
      <c r="C47" s="22">
        <f aca="true" t="shared" si="11" ref="C47:H47">+C48+C56</f>
        <v>1895587.81</v>
      </c>
      <c r="D47" s="22">
        <f t="shared" si="11"/>
        <v>2230123.0700000003</v>
      </c>
      <c r="E47" s="22">
        <f t="shared" si="11"/>
        <v>1304686.18</v>
      </c>
      <c r="F47" s="22">
        <f t="shared" si="11"/>
        <v>1703932.7199999997</v>
      </c>
      <c r="G47" s="22">
        <f t="shared" si="11"/>
        <v>2398881.0500000003</v>
      </c>
      <c r="H47" s="22">
        <f t="shared" si="11"/>
        <v>1236002.86</v>
      </c>
      <c r="I47" s="22">
        <f>+I48+I56</f>
        <v>465406.93</v>
      </c>
      <c r="J47" s="22">
        <f>+J48+J56</f>
        <v>729014.1499999999</v>
      </c>
      <c r="K47" s="22">
        <f>SUM(B47:J47)</f>
        <v>13222062.94</v>
      </c>
    </row>
    <row r="48" spans="1:11" ht="17.25" customHeight="1">
      <c r="A48" s="16" t="s">
        <v>46</v>
      </c>
      <c r="B48" s="23">
        <f>SUM(B49:B55)</f>
        <v>1240928.2700000003</v>
      </c>
      <c r="C48" s="23">
        <f aca="true" t="shared" si="12" ref="C48:H48">SUM(C49:C55)</f>
        <v>1873417.25</v>
      </c>
      <c r="D48" s="23">
        <f t="shared" si="12"/>
        <v>2204688.18</v>
      </c>
      <c r="E48" s="23">
        <f t="shared" si="12"/>
        <v>1283645.14</v>
      </c>
      <c r="F48" s="23">
        <f t="shared" si="12"/>
        <v>1682296.2199999997</v>
      </c>
      <c r="G48" s="23">
        <f t="shared" si="12"/>
        <v>2370967.43</v>
      </c>
      <c r="H48" s="23">
        <f t="shared" si="12"/>
        <v>1217730.29</v>
      </c>
      <c r="I48" s="23">
        <f>SUM(I49:I55)</f>
        <v>465406.93</v>
      </c>
      <c r="J48" s="23">
        <f>SUM(J49:J55)</f>
        <v>715813.57</v>
      </c>
      <c r="K48" s="23">
        <f aca="true" t="shared" si="13" ref="K48:K56">SUM(B48:J48)</f>
        <v>13054893.280000001</v>
      </c>
    </row>
    <row r="49" spans="1:11" ht="17.25" customHeight="1">
      <c r="A49" s="35" t="s">
        <v>47</v>
      </c>
      <c r="B49" s="23">
        <f aca="true" t="shared" si="14" ref="B49:H49">ROUND(B30*B7,2)</f>
        <v>1240431.81</v>
      </c>
      <c r="C49" s="23">
        <f t="shared" si="14"/>
        <v>1868946.17</v>
      </c>
      <c r="D49" s="23">
        <f t="shared" si="14"/>
        <v>2204438.79</v>
      </c>
      <c r="E49" s="23">
        <f t="shared" si="14"/>
        <v>1283581.75</v>
      </c>
      <c r="F49" s="23">
        <f t="shared" si="14"/>
        <v>1681564.96</v>
      </c>
      <c r="G49" s="23">
        <f t="shared" si="14"/>
        <v>2369912.77</v>
      </c>
      <c r="H49" s="23">
        <f t="shared" si="14"/>
        <v>1203407.3</v>
      </c>
      <c r="I49" s="23">
        <f>ROUND(I30*I7,2)</f>
        <v>465114.58</v>
      </c>
      <c r="J49" s="23">
        <f>ROUND(J30*J7,2)</f>
        <v>715693.73</v>
      </c>
      <c r="K49" s="23">
        <f t="shared" si="13"/>
        <v>13033091.860000001</v>
      </c>
    </row>
    <row r="50" spans="1:11" ht="17.25" customHeight="1">
      <c r="A50" s="35" t="s">
        <v>48</v>
      </c>
      <c r="B50" s="19">
        <v>0</v>
      </c>
      <c r="C50" s="23">
        <f>ROUND(C31*C7,2)</f>
        <v>4154.27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4154.27</v>
      </c>
    </row>
    <row r="51" spans="1:11" ht="17.25" customHeight="1">
      <c r="A51" s="69" t="s">
        <v>123</v>
      </c>
      <c r="B51" s="70">
        <f>ROUND(B32*B7,2)</f>
        <v>-800.38</v>
      </c>
      <c r="C51" s="70">
        <f>ROUND(C32*C7,2)</f>
        <v>-496.39</v>
      </c>
      <c r="D51" s="70">
        <f aca="true" t="shared" si="15" ref="D51:I51">ROUND(D32*D7,2)</f>
        <v>-418.29</v>
      </c>
      <c r="E51" s="70">
        <f t="shared" si="15"/>
        <v>-116.37</v>
      </c>
      <c r="F51" s="70">
        <f t="shared" si="15"/>
        <v>-1070.62</v>
      </c>
      <c r="G51" s="70">
        <f t="shared" si="15"/>
        <v>-1825.78</v>
      </c>
      <c r="H51" s="70">
        <f t="shared" si="15"/>
        <v>-760.41</v>
      </c>
      <c r="I51" s="70">
        <f t="shared" si="15"/>
        <v>-589.33</v>
      </c>
      <c r="J51" s="64">
        <v>0</v>
      </c>
      <c r="K51" s="70">
        <f>SUM(B51:J51)</f>
        <v>-6077.57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13842.2</v>
      </c>
      <c r="I53" s="32">
        <f>+I35</f>
        <v>0</v>
      </c>
      <c r="J53" s="32">
        <f>+J35</f>
        <v>0</v>
      </c>
      <c r="K53" s="23">
        <f t="shared" si="13"/>
        <v>13842.2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1296.84</v>
      </c>
      <c r="C55" s="37">
        <v>813.2</v>
      </c>
      <c r="D55" s="37">
        <v>667.68</v>
      </c>
      <c r="E55" s="19">
        <v>179.76</v>
      </c>
      <c r="F55" s="37">
        <v>1801.88</v>
      </c>
      <c r="G55" s="37">
        <v>2880.44</v>
      </c>
      <c r="H55" s="37">
        <v>1241.2</v>
      </c>
      <c r="I55" s="37">
        <v>881.68</v>
      </c>
      <c r="J55" s="19">
        <v>119.84</v>
      </c>
      <c r="K55" s="23">
        <f t="shared" si="13"/>
        <v>9882.52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-250167.38</v>
      </c>
      <c r="C60" s="36">
        <f t="shared" si="16"/>
        <v>-234707.09000000003</v>
      </c>
      <c r="D60" s="36">
        <f t="shared" si="16"/>
        <v>-234496.08</v>
      </c>
      <c r="E60" s="36">
        <f t="shared" si="16"/>
        <v>-276472.49</v>
      </c>
      <c r="F60" s="36">
        <f t="shared" si="16"/>
        <v>-263803.34</v>
      </c>
      <c r="G60" s="36">
        <f t="shared" si="16"/>
        <v>-293309.89999999997</v>
      </c>
      <c r="H60" s="36">
        <f t="shared" si="16"/>
        <v>-187746.52</v>
      </c>
      <c r="I60" s="36">
        <f t="shared" si="16"/>
        <v>-75056.01999999999</v>
      </c>
      <c r="J60" s="36">
        <f t="shared" si="16"/>
        <v>-85565.87</v>
      </c>
      <c r="K60" s="36">
        <f>SUM(B60:J60)</f>
        <v>-1901324.69</v>
      </c>
    </row>
    <row r="61" spans="1:11" ht="18.75" customHeight="1">
      <c r="A61" s="16" t="s">
        <v>78</v>
      </c>
      <c r="B61" s="36">
        <f aca="true" t="shared" si="17" ref="B61:J61">B62+B63+B64+B65+B66+B67</f>
        <v>-237143.63</v>
      </c>
      <c r="C61" s="36">
        <f t="shared" si="17"/>
        <v>-215637.67</v>
      </c>
      <c r="D61" s="36">
        <f t="shared" si="17"/>
        <v>-215537.46</v>
      </c>
      <c r="E61" s="36">
        <f t="shared" si="17"/>
        <v>-253110.05</v>
      </c>
      <c r="F61" s="36">
        <f t="shared" si="17"/>
        <v>-246199.02000000002</v>
      </c>
      <c r="G61" s="36">
        <f t="shared" si="17"/>
        <v>-267045.67</v>
      </c>
      <c r="H61" s="36">
        <f t="shared" si="17"/>
        <v>-174895</v>
      </c>
      <c r="I61" s="36">
        <f t="shared" si="17"/>
        <v>-32690</v>
      </c>
      <c r="J61" s="36">
        <f t="shared" si="17"/>
        <v>-63203</v>
      </c>
      <c r="K61" s="36">
        <f aca="true" t="shared" si="18" ref="K61:K94">SUM(B61:J61)</f>
        <v>-1705461.5</v>
      </c>
    </row>
    <row r="62" spans="1:11" ht="18.75" customHeight="1">
      <c r="A62" s="12" t="s">
        <v>79</v>
      </c>
      <c r="B62" s="36">
        <f>-ROUND(B9*$D$3,2)</f>
        <v>-150279.5</v>
      </c>
      <c r="C62" s="36">
        <f aca="true" t="shared" si="19" ref="C62:J62">-ROUND(C9*$D$3,2)</f>
        <v>-209685</v>
      </c>
      <c r="D62" s="36">
        <f t="shared" si="19"/>
        <v>-187866</v>
      </c>
      <c r="E62" s="36">
        <f t="shared" si="19"/>
        <v>-137683</v>
      </c>
      <c r="F62" s="36">
        <f t="shared" si="19"/>
        <v>-152547.5</v>
      </c>
      <c r="G62" s="36">
        <f t="shared" si="19"/>
        <v>-188772.5</v>
      </c>
      <c r="H62" s="36">
        <f t="shared" si="19"/>
        <v>-174895</v>
      </c>
      <c r="I62" s="36">
        <f t="shared" si="19"/>
        <v>-32690</v>
      </c>
      <c r="J62" s="36">
        <f t="shared" si="19"/>
        <v>-63203</v>
      </c>
      <c r="K62" s="36">
        <f t="shared" si="18"/>
        <v>-1297621.5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-889</v>
      </c>
      <c r="C64" s="36">
        <v>-280</v>
      </c>
      <c r="D64" s="36">
        <v>-185.5</v>
      </c>
      <c r="E64" s="36">
        <v>-1106</v>
      </c>
      <c r="F64" s="36">
        <v>-654.5</v>
      </c>
      <c r="G64" s="36">
        <v>-430.5</v>
      </c>
      <c r="H64" s="19">
        <v>0</v>
      </c>
      <c r="I64" s="19">
        <v>0</v>
      </c>
      <c r="J64" s="19">
        <v>0</v>
      </c>
      <c r="K64" s="36">
        <f t="shared" si="18"/>
        <v>-3545.5</v>
      </c>
    </row>
    <row r="65" spans="1:11" ht="18.75" customHeight="1">
      <c r="A65" s="12" t="s">
        <v>124</v>
      </c>
      <c r="B65" s="36">
        <v>-318.5</v>
      </c>
      <c r="C65" s="36">
        <v>-301</v>
      </c>
      <c r="D65" s="36">
        <v>-623</v>
      </c>
      <c r="E65" s="36">
        <v>-815.5</v>
      </c>
      <c r="F65" s="36">
        <v>-17.5</v>
      </c>
      <c r="G65" s="36">
        <v>-52.5</v>
      </c>
      <c r="H65" s="19">
        <v>0</v>
      </c>
      <c r="I65" s="19">
        <v>0</v>
      </c>
      <c r="J65" s="19">
        <v>0</v>
      </c>
      <c r="K65" s="36">
        <f t="shared" si="18"/>
        <v>-2128</v>
      </c>
    </row>
    <row r="66" spans="1:11" ht="18.75" customHeight="1">
      <c r="A66" s="12" t="s">
        <v>56</v>
      </c>
      <c r="B66" s="48">
        <v>-85656.63</v>
      </c>
      <c r="C66" s="48">
        <v>-5371.67</v>
      </c>
      <c r="D66" s="48">
        <v>-26862.96</v>
      </c>
      <c r="E66" s="48">
        <v>-113415.55</v>
      </c>
      <c r="F66" s="48">
        <v>-92979.52</v>
      </c>
      <c r="G66" s="48">
        <v>-77790.17</v>
      </c>
      <c r="H66" s="19">
        <v>0</v>
      </c>
      <c r="I66" s="19">
        <v>0</v>
      </c>
      <c r="J66" s="19">
        <v>0</v>
      </c>
      <c r="K66" s="36">
        <f t="shared" si="18"/>
        <v>-402076.5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36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6">
        <f t="shared" si="18"/>
        <v>-90</v>
      </c>
    </row>
    <row r="68" spans="1:11" ht="18.75" customHeight="1">
      <c r="A68" s="12" t="s">
        <v>83</v>
      </c>
      <c r="B68" s="36">
        <f aca="true" t="shared" si="20" ref="B68:J68">SUM(B69:B92)</f>
        <v>-13023.75</v>
      </c>
      <c r="C68" s="36">
        <f t="shared" si="20"/>
        <v>-19069.420000000002</v>
      </c>
      <c r="D68" s="36">
        <f t="shared" si="20"/>
        <v>-18958.62</v>
      </c>
      <c r="E68" s="36">
        <f t="shared" si="20"/>
        <v>-23362.440000000002</v>
      </c>
      <c r="F68" s="36">
        <f t="shared" si="20"/>
        <v>-17604.32</v>
      </c>
      <c r="G68" s="36">
        <f t="shared" si="20"/>
        <v>-26264.23</v>
      </c>
      <c r="H68" s="36">
        <f t="shared" si="20"/>
        <v>-12851.52</v>
      </c>
      <c r="I68" s="36">
        <f t="shared" si="20"/>
        <v>-42366.02</v>
      </c>
      <c r="J68" s="36">
        <f t="shared" si="20"/>
        <v>-22362.870000000003</v>
      </c>
      <c r="K68" s="36">
        <f t="shared" si="18"/>
        <v>-195863.19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-13023.75</v>
      </c>
      <c r="C73" s="36">
        <v>-18906.29</v>
      </c>
      <c r="D73" s="36">
        <v>-17872.87</v>
      </c>
      <c r="E73" s="36">
        <v>-12533.54</v>
      </c>
      <c r="F73" s="36">
        <v>-17223.67</v>
      </c>
      <c r="G73" s="36">
        <v>-26246.23</v>
      </c>
      <c r="H73" s="36">
        <v>-12851.52</v>
      </c>
      <c r="I73" s="36">
        <v>-4517.9</v>
      </c>
      <c r="J73" s="36">
        <v>-9314.03</v>
      </c>
      <c r="K73" s="49">
        <f t="shared" si="18"/>
        <v>-132489.8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-10828.9</v>
      </c>
      <c r="F92" s="19">
        <v>0</v>
      </c>
      <c r="G92" s="19">
        <v>0</v>
      </c>
      <c r="H92" s="19">
        <v>0</v>
      </c>
      <c r="I92" s="49">
        <v>-5864.13</v>
      </c>
      <c r="J92" s="49">
        <v>-13048.84</v>
      </c>
      <c r="K92" s="49">
        <f t="shared" si="18"/>
        <v>-29741.87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1008260.7900000003</v>
      </c>
      <c r="C97" s="24">
        <f t="shared" si="21"/>
        <v>1660880.7200000002</v>
      </c>
      <c r="D97" s="24">
        <f t="shared" si="21"/>
        <v>1995626.99</v>
      </c>
      <c r="E97" s="24">
        <f t="shared" si="21"/>
        <v>1028213.69</v>
      </c>
      <c r="F97" s="24">
        <f t="shared" si="21"/>
        <v>1440129.3799999997</v>
      </c>
      <c r="G97" s="24">
        <f t="shared" si="21"/>
        <v>2105571.1500000004</v>
      </c>
      <c r="H97" s="24">
        <f t="shared" si="21"/>
        <v>1048256.34</v>
      </c>
      <c r="I97" s="24">
        <f>+I98+I99</f>
        <v>390350.91</v>
      </c>
      <c r="J97" s="24">
        <f>+J98+J99</f>
        <v>643448.2799999999</v>
      </c>
      <c r="K97" s="49">
        <f>SUM(B97:J97)</f>
        <v>11320738.250000002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990760.8900000002</v>
      </c>
      <c r="C98" s="24">
        <f t="shared" si="22"/>
        <v>1638710.1600000001</v>
      </c>
      <c r="D98" s="24">
        <f t="shared" si="22"/>
        <v>1970192.1</v>
      </c>
      <c r="E98" s="24">
        <f t="shared" si="22"/>
        <v>1007172.6499999999</v>
      </c>
      <c r="F98" s="24">
        <f t="shared" si="22"/>
        <v>1418492.8799999997</v>
      </c>
      <c r="G98" s="24">
        <f t="shared" si="22"/>
        <v>2077657.5300000003</v>
      </c>
      <c r="H98" s="24">
        <f t="shared" si="22"/>
        <v>1029983.77</v>
      </c>
      <c r="I98" s="24">
        <f t="shared" si="22"/>
        <v>390350.91</v>
      </c>
      <c r="J98" s="24">
        <f t="shared" si="22"/>
        <v>630247.7</v>
      </c>
      <c r="K98" s="49">
        <f>SUM(B98:J98)</f>
        <v>11153568.59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11320709.5</v>
      </c>
      <c r="L105" s="55"/>
    </row>
    <row r="106" spans="1:11" ht="18.75" customHeight="1">
      <c r="A106" s="26" t="s">
        <v>74</v>
      </c>
      <c r="B106" s="27">
        <v>139620.02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139620.02</v>
      </c>
    </row>
    <row r="107" spans="1:11" ht="18.75" customHeight="1">
      <c r="A107" s="26" t="s">
        <v>75</v>
      </c>
      <c r="B107" s="27">
        <v>868640.76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868640.76</v>
      </c>
    </row>
    <row r="108" spans="1:11" ht="18.75" customHeight="1">
      <c r="A108" s="26" t="s">
        <v>76</v>
      </c>
      <c r="B108" s="41">
        <v>0</v>
      </c>
      <c r="C108" s="27">
        <f>+C97</f>
        <v>1660880.7200000002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1660880.7200000002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1995626.99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1995626.99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1028213.69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1028213.69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275721.34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275721.34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526907.95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526907.95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637500.1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637500.1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615559.22</v>
      </c>
      <c r="H115" s="41">
        <v>0</v>
      </c>
      <c r="I115" s="41">
        <v>0</v>
      </c>
      <c r="J115" s="41">
        <v>0</v>
      </c>
      <c r="K115" s="42">
        <f t="shared" si="24"/>
        <v>615559.22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50159.3</v>
      </c>
      <c r="H116" s="41">
        <v>0</v>
      </c>
      <c r="I116" s="41">
        <v>0</v>
      </c>
      <c r="J116" s="41">
        <v>0</v>
      </c>
      <c r="K116" s="42">
        <f t="shared" si="24"/>
        <v>50159.3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332541.51</v>
      </c>
      <c r="H117" s="41">
        <v>0</v>
      </c>
      <c r="I117" s="41">
        <v>0</v>
      </c>
      <c r="J117" s="41">
        <v>0</v>
      </c>
      <c r="K117" s="42">
        <f t="shared" si="24"/>
        <v>332541.51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318625.48</v>
      </c>
      <c r="H118" s="41">
        <v>0</v>
      </c>
      <c r="I118" s="41">
        <v>0</v>
      </c>
      <c r="J118" s="41">
        <v>0</v>
      </c>
      <c r="K118" s="42">
        <f t="shared" si="24"/>
        <v>318625.48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788685.63</v>
      </c>
      <c r="H119" s="41">
        <v>0</v>
      </c>
      <c r="I119" s="41">
        <v>0</v>
      </c>
      <c r="J119" s="41">
        <v>0</v>
      </c>
      <c r="K119" s="42">
        <f t="shared" si="24"/>
        <v>788685.63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374979.86</v>
      </c>
      <c r="I120" s="41">
        <v>0</v>
      </c>
      <c r="J120" s="41">
        <v>0</v>
      </c>
      <c r="K120" s="42">
        <f t="shared" si="24"/>
        <v>374979.86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673276.48</v>
      </c>
      <c r="I121" s="41">
        <v>0</v>
      </c>
      <c r="J121" s="41">
        <v>0</v>
      </c>
      <c r="K121" s="42">
        <f t="shared" si="24"/>
        <v>673276.48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390350.91</v>
      </c>
      <c r="J122" s="41">
        <v>0</v>
      </c>
      <c r="K122" s="42">
        <f t="shared" si="24"/>
        <v>390350.91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643419.54</v>
      </c>
      <c r="K123" s="45">
        <f t="shared" si="24"/>
        <v>643419.54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28.73999999987427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2015-01-22T12:08:01Z</dcterms:modified>
  <cp:category/>
  <cp:version/>
  <cp:contentType/>
  <cp:contentStatus/>
</cp:coreProperties>
</file>