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<sst xmlns="http://schemas.openxmlformats.org/spreadsheetml/2006/main" count="126" uniqueCount="126">
  <si>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</si>
  <si>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</si>
  <si>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</si>
  <si>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</si>
  <si>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</si>
  <si>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</si>
  <si>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</si>
  <si>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</si>
  <si>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</si>
  <si>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</si>
  <si>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</si>
  <si>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</si>
  <si>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</si>
  <si>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</si>
  <si>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</si>
  <si>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</si>
  <si>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</si>
  <si>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</si>
  <si>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</si>
  <si>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</si>
  <si>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</si>
  <si>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</si>
  <si>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</si>
  <si>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</si>
  <si>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</si>
  <si>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</si>
  <si>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</si>
  <si>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</si>
  <si>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</si>
  <si>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</si>
  <si>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</si>
  <si>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</si>
  <si>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</si>
  <si>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</si>
  <si>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</si>
  <si>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</si>
  <si>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</si>
  <si>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</si>
  <si>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</si>
  <si>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</si>
  <si>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</si>
  <si>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</si>
  <si>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</si>
  <si>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</si>
  <si>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</si>
  <si>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</si>
  <si>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</si>
  <si>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</si>
  <si>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</si>
  <si>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</si>
  <si>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</si>
  <si>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</si>
  <si>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</si>
  <si>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</si>
  <si>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</si>
  <si>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</si>
  <si>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</si>
  <si>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</si>
  <si>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</si>
  <si>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</si>
  <si>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</si>
  <si>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</si>
  <si>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</si>
  <si>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</si>
  <si>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</si>
  <si>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</si>
  <si>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</si>
  <si>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</si>
  <si>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</si>
  <si>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</si>
  <si>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</si>
  <si>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</si>
  <si>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</si>
  <si>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</si>
  <si>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</si>
  <si>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</si>
  <si>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</si>
  <si>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</si>
  <si>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</si>
  <si>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</si>
  <si>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</si>
  <si>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</si>
  <si>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</si>
  <si>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</si>
  <si>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</si>
  <si>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</si>
  <si>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</si>
  <si>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</si>
  <si>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</si>
  <si>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</si>
  <si>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</si>
  <si>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</si>
  <si>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</si>
  <si>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</si>
  <si>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</si>
  <si>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</si>
  <si>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</si>
  <si>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</si>
  <si>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</si>
  <si>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</si>
  <si>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</si>
  <si>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</si>
  <si>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</si>
  <si>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</si>
  <si>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</si>
  <si>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</si>
  <si>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</si>
  <si>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</si>
  <si>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</si>
  <si>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</si>
  <si>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</si>
  <si>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</si>
  <si>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</si>
  <si>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</si>
  <si>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</si>
  <si>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</si>
  <si>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</si>
  <si>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</si>
  <si>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</si>
  <si>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</si>
  <si>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</si>
  <si>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</si>
  <si>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</si>
  <si>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</si>
  <si>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</si>
  <si>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11/01/15 - VENCIMENTO 16/01/15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</si>
</sst>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176503</v>
      </c>
      <c r="C7" s="9">
        <f t="shared" si="0"/>
        <v>224485</v>
      </c>
      <c r="D7" s="9">
        <f t="shared" si="0"/>
        <v>253711</v>
      </c>
      <c r="E7" s="9">
        <f t="shared" si="0"/>
        <v>135652</v>
      </c>
      <c r="F7" s="9">
        <f t="shared" si="0"/>
        <v>241629</v>
      </c>
      <c r="G7" s="9">
        <f t="shared" si="0"/>
        <v>358394</v>
      </c>
      <c r="H7" s="9">
        <f t="shared" si="0"/>
        <v>123966</v>
      </c>
      <c r="I7" s="9">
        <f t="shared" si="0"/>
        <v>25424</v>
      </c>
      <c r="J7" s="9">
        <f t="shared" si="0"/>
        <v>104084</v>
      </c>
      <c r="K7" s="9">
        <f t="shared" si="0"/>
        <v>1643848</v>
      </c>
      <c r="L7" s="53"/>
    </row>
    <row r="8" spans="1:11" ht="17.25" customHeight="1">
      <c r="A8" s="10" t="s">
        <v>116</v>
      </c>
      <c r="B8" s="11">
        <f>B9+B12+B16</f>
        <v>100668</v>
      </c>
      <c r="C8" s="11">
        <f aca="true" t="shared" si="1" ref="C8:J8">C9+C12+C16</f>
        <v>132850</v>
      </c>
      <c r="D8" s="11">
        <f t="shared" si="1"/>
        <v>140103</v>
      </c>
      <c r="E8" s="11">
        <f t="shared" si="1"/>
        <v>78685</v>
      </c>
      <c r="F8" s="11">
        <f t="shared" si="1"/>
        <v>127738</v>
      </c>
      <c r="G8" s="11">
        <f t="shared" si="1"/>
        <v>188210</v>
      </c>
      <c r="H8" s="11">
        <f t="shared" si="1"/>
        <v>75421</v>
      </c>
      <c r="I8" s="11">
        <f t="shared" si="1"/>
        <v>12945</v>
      </c>
      <c r="J8" s="11">
        <f t="shared" si="1"/>
        <v>58252</v>
      </c>
      <c r="K8" s="11">
        <f>SUM(B8:J8)</f>
        <v>914872</v>
      </c>
    </row>
    <row r="9" spans="1:11" ht="17.25" customHeight="1">
      <c r="A9" s="15" t="s">
        <v>17</v>
      </c>
      <c r="B9" s="13">
        <f>+B10+B11</f>
        <v>24481</v>
      </c>
      <c r="C9" s="13">
        <f aca="true" t="shared" si="2" ref="C9:J9">+C10+C11</f>
        <v>33334</v>
      </c>
      <c r="D9" s="13">
        <f t="shared" si="2"/>
        <v>33468</v>
      </c>
      <c r="E9" s="13">
        <f t="shared" si="2"/>
        <v>18601</v>
      </c>
      <c r="F9" s="13">
        <f t="shared" si="2"/>
        <v>26510</v>
      </c>
      <c r="G9" s="13">
        <f t="shared" si="2"/>
        <v>30043</v>
      </c>
      <c r="H9" s="13">
        <f t="shared" si="2"/>
        <v>18391</v>
      </c>
      <c r="I9" s="13">
        <f t="shared" si="2"/>
        <v>3717</v>
      </c>
      <c r="J9" s="13">
        <f t="shared" si="2"/>
        <v>12997</v>
      </c>
      <c r="K9" s="11">
        <f>SUM(B9:J9)</f>
        <v>201542</v>
      </c>
    </row>
    <row r="10" spans="1:11" ht="17.25" customHeight="1">
      <c r="A10" s="30" t="s">
        <v>18</v>
      </c>
      <c r="B10" s="13">
        <v>24481</v>
      </c>
      <c r="C10" s="13">
        <v>33334</v>
      </c>
      <c r="D10" s="13">
        <v>33468</v>
      </c>
      <c r="E10" s="13">
        <v>18601</v>
      </c>
      <c r="F10" s="13">
        <v>26510</v>
      </c>
      <c r="G10" s="13">
        <v>30043</v>
      </c>
      <c r="H10" s="13">
        <v>18391</v>
      </c>
      <c r="I10" s="13">
        <v>3717</v>
      </c>
      <c r="J10" s="13">
        <v>12997</v>
      </c>
      <c r="K10" s="11">
        <f>SUM(B10:J10)</f>
        <v>201542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74174</v>
      </c>
      <c r="C12" s="17">
        <f t="shared" si="3"/>
        <v>96777</v>
      </c>
      <c r="D12" s="17">
        <f t="shared" si="3"/>
        <v>104032</v>
      </c>
      <c r="E12" s="17">
        <f t="shared" si="3"/>
        <v>58453</v>
      </c>
      <c r="F12" s="17">
        <f t="shared" si="3"/>
        <v>98635</v>
      </c>
      <c r="G12" s="17">
        <f t="shared" si="3"/>
        <v>154360</v>
      </c>
      <c r="H12" s="17">
        <f t="shared" si="3"/>
        <v>55512</v>
      </c>
      <c r="I12" s="17">
        <f t="shared" si="3"/>
        <v>8935</v>
      </c>
      <c r="J12" s="17">
        <f t="shared" si="3"/>
        <v>44171</v>
      </c>
      <c r="K12" s="11">
        <f aca="true" t="shared" si="4" ref="K12:K27">SUM(B12:J12)</f>
        <v>695049</v>
      </c>
    </row>
    <row r="13" spans="1:13" ht="17.25" customHeight="1">
      <c r="A13" s="14" t="s">
        <v>20</v>
      </c>
      <c r="B13" s="13">
        <v>35351</v>
      </c>
      <c r="C13" s="13">
        <v>49940</v>
      </c>
      <c r="D13" s="13">
        <v>53532</v>
      </c>
      <c r="E13" s="13">
        <v>30465</v>
      </c>
      <c r="F13" s="13">
        <v>48564</v>
      </c>
      <c r="G13" s="13">
        <v>69800</v>
      </c>
      <c r="H13" s="13">
        <v>25286</v>
      </c>
      <c r="I13" s="13">
        <v>4941</v>
      </c>
      <c r="J13" s="13">
        <v>23050</v>
      </c>
      <c r="K13" s="11">
        <f t="shared" si="4"/>
        <v>340929</v>
      </c>
      <c r="L13" s="53"/>
      <c r="M13" s="54"/>
    </row>
    <row r="14" spans="1:12" ht="17.25" customHeight="1">
      <c r="A14" s="14" t="s">
        <v>21</v>
      </c>
      <c r="B14" s="13">
        <v>36926</v>
      </c>
      <c r="C14" s="13">
        <v>44120</v>
      </c>
      <c r="D14" s="13">
        <v>48027</v>
      </c>
      <c r="E14" s="13">
        <v>26566</v>
      </c>
      <c r="F14" s="13">
        <v>47590</v>
      </c>
      <c r="G14" s="13">
        <v>81597</v>
      </c>
      <c r="H14" s="13">
        <v>28798</v>
      </c>
      <c r="I14" s="13">
        <v>3766</v>
      </c>
      <c r="J14" s="13">
        <v>20136</v>
      </c>
      <c r="K14" s="11">
        <f t="shared" si="4"/>
        <v>337526</v>
      </c>
      <c r="L14" s="53"/>
    </row>
    <row r="15" spans="1:11" ht="17.25" customHeight="1">
      <c r="A15" s="14" t="s">
        <v>22</v>
      </c>
      <c r="B15" s="13">
        <v>1897</v>
      </c>
      <c r="C15" s="13">
        <v>2717</v>
      </c>
      <c r="D15" s="13">
        <v>2473</v>
      </c>
      <c r="E15" s="13">
        <v>1422</v>
      </c>
      <c r="F15" s="13">
        <v>2481</v>
      </c>
      <c r="G15" s="13">
        <v>2963</v>
      </c>
      <c r="H15" s="13">
        <v>1428</v>
      </c>
      <c r="I15" s="13">
        <v>228</v>
      </c>
      <c r="J15" s="13">
        <v>985</v>
      </c>
      <c r="K15" s="11">
        <f t="shared" si="4"/>
        <v>16594</v>
      </c>
    </row>
    <row r="16" spans="1:11" ht="17.25" customHeight="1">
      <c r="A16" s="15" t="s">
        <v>112</v>
      </c>
      <c r="B16" s="13">
        <f>B17+B18+B19</f>
        <v>2013</v>
      </c>
      <c r="C16" s="13">
        <f aca="true" t="shared" si="5" ref="C16:J16">C17+C18+C19</f>
        <v>2739</v>
      </c>
      <c r="D16" s="13">
        <f t="shared" si="5"/>
        <v>2603</v>
      </c>
      <c r="E16" s="13">
        <f t="shared" si="5"/>
        <v>1631</v>
      </c>
      <c r="F16" s="13">
        <f t="shared" si="5"/>
        <v>2593</v>
      </c>
      <c r="G16" s="13">
        <f t="shared" si="5"/>
        <v>3807</v>
      </c>
      <c r="H16" s="13">
        <f t="shared" si="5"/>
        <v>1518</v>
      </c>
      <c r="I16" s="13">
        <f t="shared" si="5"/>
        <v>293</v>
      </c>
      <c r="J16" s="13">
        <f t="shared" si="5"/>
        <v>1084</v>
      </c>
      <c r="K16" s="11">
        <f t="shared" si="4"/>
        <v>18281</v>
      </c>
    </row>
    <row r="17" spans="1:11" ht="17.25" customHeight="1">
      <c r="A17" s="14" t="s">
        <v>113</v>
      </c>
      <c r="B17" s="13">
        <v>1864</v>
      </c>
      <c r="C17" s="13">
        <v>2483</v>
      </c>
      <c r="D17" s="13">
        <v>2466</v>
      </c>
      <c r="E17" s="13">
        <v>1503</v>
      </c>
      <c r="F17" s="13">
        <v>2340</v>
      </c>
      <c r="G17" s="13">
        <v>3302</v>
      </c>
      <c r="H17" s="13">
        <v>1396</v>
      </c>
      <c r="I17" s="13">
        <v>272</v>
      </c>
      <c r="J17" s="13">
        <v>1018</v>
      </c>
      <c r="K17" s="11">
        <f t="shared" si="4"/>
        <v>16644</v>
      </c>
    </row>
    <row r="18" spans="1:11" ht="17.25" customHeight="1">
      <c r="A18" s="14" t="s">
        <v>114</v>
      </c>
      <c r="B18" s="13">
        <v>134</v>
      </c>
      <c r="C18" s="13">
        <v>240</v>
      </c>
      <c r="D18" s="13">
        <v>123</v>
      </c>
      <c r="E18" s="13">
        <v>115</v>
      </c>
      <c r="F18" s="13">
        <v>242</v>
      </c>
      <c r="G18" s="13">
        <v>486</v>
      </c>
      <c r="H18" s="13">
        <v>114</v>
      </c>
      <c r="I18" s="13">
        <v>19</v>
      </c>
      <c r="J18" s="13">
        <v>55</v>
      </c>
      <c r="K18" s="11">
        <f t="shared" si="4"/>
        <v>1528</v>
      </c>
    </row>
    <row r="19" spans="1:11" ht="17.25" customHeight="1">
      <c r="A19" s="14" t="s">
        <v>115</v>
      </c>
      <c r="B19" s="13">
        <v>15</v>
      </c>
      <c r="C19" s="13">
        <v>16</v>
      </c>
      <c r="D19" s="13">
        <v>14</v>
      </c>
      <c r="E19" s="13">
        <v>13</v>
      </c>
      <c r="F19" s="13">
        <v>11</v>
      </c>
      <c r="G19" s="13">
        <v>19</v>
      </c>
      <c r="H19" s="13">
        <v>8</v>
      </c>
      <c r="I19" s="13">
        <v>2</v>
      </c>
      <c r="J19" s="13">
        <v>11</v>
      </c>
      <c r="K19" s="11">
        <f t="shared" si="4"/>
        <v>109</v>
      </c>
    </row>
    <row r="20" spans="1:11" ht="17.25" customHeight="1">
      <c r="A20" s="16" t="s">
        <v>23</v>
      </c>
      <c r="B20" s="11">
        <f>+B21+B22+B23</f>
        <v>57344</v>
      </c>
      <c r="C20" s="11">
        <f aca="true" t="shared" si="6" ref="C20:J20">+C21+C22+C23</f>
        <v>64816</v>
      </c>
      <c r="D20" s="11">
        <f t="shared" si="6"/>
        <v>80079</v>
      </c>
      <c r="E20" s="11">
        <f t="shared" si="6"/>
        <v>39846</v>
      </c>
      <c r="F20" s="11">
        <f t="shared" si="6"/>
        <v>88979</v>
      </c>
      <c r="G20" s="11">
        <f t="shared" si="6"/>
        <v>143778</v>
      </c>
      <c r="H20" s="11">
        <f t="shared" si="6"/>
        <v>38225</v>
      </c>
      <c r="I20" s="11">
        <f t="shared" si="6"/>
        <v>7942</v>
      </c>
      <c r="J20" s="11">
        <f t="shared" si="6"/>
        <v>29963</v>
      </c>
      <c r="K20" s="11">
        <f t="shared" si="4"/>
        <v>550972</v>
      </c>
    </row>
    <row r="21" spans="1:12" ht="17.25" customHeight="1">
      <c r="A21" s="12" t="s">
        <v>24</v>
      </c>
      <c r="B21" s="13">
        <v>32991</v>
      </c>
      <c r="C21" s="13">
        <v>40875</v>
      </c>
      <c r="D21" s="13">
        <v>49576</v>
      </c>
      <c r="E21" s="13">
        <v>25343</v>
      </c>
      <c r="F21" s="13">
        <v>52141</v>
      </c>
      <c r="G21" s="13">
        <v>74839</v>
      </c>
      <c r="H21" s="13">
        <v>21943</v>
      </c>
      <c r="I21" s="13">
        <v>5391</v>
      </c>
      <c r="J21" s="13">
        <v>18337</v>
      </c>
      <c r="K21" s="11">
        <f t="shared" si="4"/>
        <v>321436</v>
      </c>
      <c r="L21" s="53"/>
    </row>
    <row r="22" spans="1:12" ht="17.25" customHeight="1">
      <c r="A22" s="12" t="s">
        <v>25</v>
      </c>
      <c r="B22" s="13">
        <v>23279</v>
      </c>
      <c r="C22" s="13">
        <v>22710</v>
      </c>
      <c r="D22" s="13">
        <v>29124</v>
      </c>
      <c r="E22" s="13">
        <v>13882</v>
      </c>
      <c r="F22" s="13">
        <v>35276</v>
      </c>
      <c r="G22" s="13">
        <v>66915</v>
      </c>
      <c r="H22" s="13">
        <v>15673</v>
      </c>
      <c r="I22" s="13">
        <v>2402</v>
      </c>
      <c r="J22" s="13">
        <v>11092</v>
      </c>
      <c r="K22" s="11">
        <f t="shared" si="4"/>
        <v>220353</v>
      </c>
      <c r="L22" s="53"/>
    </row>
    <row r="23" spans="1:11" ht="17.25" customHeight="1">
      <c r="A23" s="12" t="s">
        <v>26</v>
      </c>
      <c r="B23" s="13">
        <v>1074</v>
      </c>
      <c r="C23" s="13">
        <v>1231</v>
      </c>
      <c r="D23" s="13">
        <v>1379</v>
      </c>
      <c r="E23" s="13">
        <v>621</v>
      </c>
      <c r="F23" s="13">
        <v>1562</v>
      </c>
      <c r="G23" s="13">
        <v>2024</v>
      </c>
      <c r="H23" s="13">
        <v>609</v>
      </c>
      <c r="I23" s="13">
        <v>149</v>
      </c>
      <c r="J23" s="13">
        <v>534</v>
      </c>
      <c r="K23" s="11">
        <f t="shared" si="4"/>
        <v>9183</v>
      </c>
    </row>
    <row r="24" spans="1:11" ht="17.25" customHeight="1">
      <c r="A24" s="16" t="s">
        <v>27</v>
      </c>
      <c r="B24" s="13">
        <v>18491</v>
      </c>
      <c r="C24" s="13">
        <v>26819</v>
      </c>
      <c r="D24" s="13">
        <v>33529</v>
      </c>
      <c r="E24" s="13">
        <v>17121</v>
      </c>
      <c r="F24" s="13">
        <v>24912</v>
      </c>
      <c r="G24" s="13">
        <v>26406</v>
      </c>
      <c r="H24" s="13">
        <v>9690</v>
      </c>
      <c r="I24" s="13">
        <v>4537</v>
      </c>
      <c r="J24" s="13">
        <v>15869</v>
      </c>
      <c r="K24" s="11">
        <f t="shared" si="4"/>
        <v>177374</v>
      </c>
    </row>
    <row r="25" spans="1:12" ht="17.25" customHeight="1">
      <c r="A25" s="12" t="s">
        <v>28</v>
      </c>
      <c r="B25" s="13">
        <v>11834</v>
      </c>
      <c r="C25" s="13">
        <v>17164</v>
      </c>
      <c r="D25" s="13">
        <v>21459</v>
      </c>
      <c r="E25" s="13">
        <v>10957</v>
      </c>
      <c r="F25" s="13">
        <v>15944</v>
      </c>
      <c r="G25" s="13">
        <v>16900</v>
      </c>
      <c r="H25" s="13">
        <v>6202</v>
      </c>
      <c r="I25" s="13">
        <v>2904</v>
      </c>
      <c r="J25" s="13">
        <v>10156</v>
      </c>
      <c r="K25" s="11">
        <f t="shared" si="4"/>
        <v>113520</v>
      </c>
      <c r="L25" s="53"/>
    </row>
    <row r="26" spans="1:12" ht="17.25" customHeight="1">
      <c r="A26" s="12" t="s">
        <v>29</v>
      </c>
      <c r="B26" s="13">
        <v>6657</v>
      </c>
      <c r="C26" s="13">
        <v>9655</v>
      </c>
      <c r="D26" s="13">
        <v>12070</v>
      </c>
      <c r="E26" s="13">
        <v>6164</v>
      </c>
      <c r="F26" s="13">
        <v>8968</v>
      </c>
      <c r="G26" s="13">
        <v>9506</v>
      </c>
      <c r="H26" s="13">
        <v>3488</v>
      </c>
      <c r="I26" s="13">
        <v>1633</v>
      </c>
      <c r="J26" s="13">
        <v>5713</v>
      </c>
      <c r="K26" s="11">
        <f t="shared" si="4"/>
        <v>63854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630</v>
      </c>
      <c r="I27" s="11">
        <v>0</v>
      </c>
      <c r="J27" s="11">
        <v>0</v>
      </c>
      <c r="K27" s="11">
        <f t="shared" si="4"/>
        <v>630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2.41218884</v>
      </c>
      <c r="C29" s="61">
        <f aca="true" t="shared" si="7" ref="C29:J29">SUM(C30:C33)</f>
        <v>2.7525684</v>
      </c>
      <c r="D29" s="61">
        <f t="shared" si="7"/>
        <v>3.09915693</v>
      </c>
      <c r="E29" s="61">
        <f t="shared" si="7"/>
        <v>2.63576102</v>
      </c>
      <c r="F29" s="61">
        <f t="shared" si="7"/>
        <v>2.5574210400000004</v>
      </c>
      <c r="G29" s="61">
        <f t="shared" si="7"/>
        <v>2.19982248</v>
      </c>
      <c r="H29" s="61">
        <f t="shared" si="7"/>
        <v>2.5230175</v>
      </c>
      <c r="I29" s="61">
        <f t="shared" si="7"/>
        <v>4.47675892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-0.00151116</v>
      </c>
      <c r="C32" s="63">
        <v>-0.0005376</v>
      </c>
      <c r="D32" s="63">
        <v>-0.00034307</v>
      </c>
      <c r="E32" s="63">
        <v>-0.00023898</v>
      </c>
      <c r="F32" s="63">
        <v>-0.00157896</v>
      </c>
      <c r="G32" s="63">
        <v>-0.00157752</v>
      </c>
      <c r="H32" s="63">
        <v>-0.0011825</v>
      </c>
      <c r="I32" s="63">
        <v>-0.00394108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26195.63</v>
      </c>
      <c r="I35" s="19">
        <v>0</v>
      </c>
      <c r="J35" s="19">
        <v>0</v>
      </c>
      <c r="K35" s="23">
        <f>SUM(B35:J35)</f>
        <v>26195.63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1258.32</v>
      </c>
      <c r="C39" s="23">
        <f aca="true" t="shared" si="8" ref="C39:J39">+C43</f>
        <v>599.2</v>
      </c>
      <c r="D39" s="23">
        <f t="shared" si="8"/>
        <v>389.48</v>
      </c>
      <c r="E39" s="19">
        <f t="shared" si="8"/>
        <v>179.76</v>
      </c>
      <c r="F39" s="23">
        <f t="shared" si="8"/>
        <v>1746.24</v>
      </c>
      <c r="G39" s="23">
        <f t="shared" si="8"/>
        <v>2679.28</v>
      </c>
      <c r="H39" s="23">
        <f t="shared" si="8"/>
        <v>920.2</v>
      </c>
      <c r="I39" s="19">
        <f t="shared" si="8"/>
        <v>612.04</v>
      </c>
      <c r="J39" s="19">
        <f t="shared" si="8"/>
        <v>0</v>
      </c>
      <c r="K39" s="23">
        <f aca="true" t="shared" si="9" ref="K39:K44">SUM(B39:J39)</f>
        <v>8384.52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1258.32</v>
      </c>
      <c r="C43" s="66">
        <f>ROUND(C44*C45,2)</f>
        <v>599.2</v>
      </c>
      <c r="D43" s="66">
        <f aca="true" t="shared" si="10" ref="D43:I43">ROUND(D44*D45,2)</f>
        <v>389.48</v>
      </c>
      <c r="E43" s="66">
        <f t="shared" si="10"/>
        <v>179.76</v>
      </c>
      <c r="F43" s="66">
        <f t="shared" si="10"/>
        <v>1746.24</v>
      </c>
      <c r="G43" s="66">
        <f t="shared" si="10"/>
        <v>2679.28</v>
      </c>
      <c r="H43" s="66">
        <f t="shared" si="10"/>
        <v>920.2</v>
      </c>
      <c r="I43" s="66">
        <f t="shared" si="10"/>
        <v>612.04</v>
      </c>
      <c r="J43" s="64">
        <v>0</v>
      </c>
      <c r="K43" s="66">
        <f t="shared" si="9"/>
        <v>8384.52</v>
      </c>
    </row>
    <row r="44" spans="1:11" ht="17.25" customHeight="1">
      <c r="A44" s="67" t="s">
        <v>43</v>
      </c>
      <c r="B44" s="68">
        <v>294</v>
      </c>
      <c r="C44" s="68">
        <v>140</v>
      </c>
      <c r="D44" s="68">
        <v>91</v>
      </c>
      <c r="E44" s="68">
        <v>42</v>
      </c>
      <c r="F44" s="68">
        <v>408</v>
      </c>
      <c r="G44" s="68">
        <v>626</v>
      </c>
      <c r="H44" s="68">
        <v>215</v>
      </c>
      <c r="I44" s="68">
        <v>143</v>
      </c>
      <c r="J44" s="68">
        <v>0</v>
      </c>
      <c r="K44" s="68">
        <f t="shared" si="9"/>
        <v>1959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444516.79000000004</v>
      </c>
      <c r="C47" s="22">
        <f aca="true" t="shared" si="11" ref="C47:H47">+C48+C56</f>
        <v>640680.09</v>
      </c>
      <c r="D47" s="22">
        <f t="shared" si="11"/>
        <v>812114.57</v>
      </c>
      <c r="E47" s="22">
        <f t="shared" si="11"/>
        <v>378767.05</v>
      </c>
      <c r="F47" s="22">
        <f t="shared" si="11"/>
        <v>641329.83</v>
      </c>
      <c r="G47" s="22">
        <f t="shared" si="11"/>
        <v>818996.0800000001</v>
      </c>
      <c r="H47" s="22">
        <f t="shared" si="11"/>
        <v>358156.79</v>
      </c>
      <c r="I47" s="22">
        <f>+I48+I56</f>
        <v>114429.16</v>
      </c>
      <c r="J47" s="22">
        <f>+J48+J56</f>
        <v>289720.54000000004</v>
      </c>
      <c r="K47" s="22">
        <f>SUM(B47:J47)</f>
        <v>4498710.899999999</v>
      </c>
    </row>
    <row r="48" spans="1:11" ht="17.25" customHeight="1">
      <c r="A48" s="16" t="s">
        <v>46</v>
      </c>
      <c r="B48" s="23">
        <f>SUM(B49:B55)</f>
        <v>427016.89</v>
      </c>
      <c r="C48" s="23">
        <f aca="true" t="shared" si="12" ref="C48:H48">SUM(C49:C55)</f>
        <v>618509.5299999999</v>
      </c>
      <c r="D48" s="23">
        <f t="shared" si="12"/>
        <v>786679.6799999999</v>
      </c>
      <c r="E48" s="23">
        <f t="shared" si="12"/>
        <v>357726.01</v>
      </c>
      <c r="F48" s="23">
        <f t="shared" si="12"/>
        <v>619693.33</v>
      </c>
      <c r="G48" s="23">
        <f t="shared" si="12"/>
        <v>791082.4600000001</v>
      </c>
      <c r="H48" s="23">
        <f t="shared" si="12"/>
        <v>339884.22</v>
      </c>
      <c r="I48" s="23">
        <f>SUM(I49:I55)</f>
        <v>114429.16</v>
      </c>
      <c r="J48" s="23">
        <f>SUM(J49:J55)</f>
        <v>276519.96</v>
      </c>
      <c r="K48" s="23">
        <f aca="true" t="shared" si="13" ref="K48:K56">SUM(B48:J48)</f>
        <v>4331541.24</v>
      </c>
    </row>
    <row r="49" spans="1:11" ht="17.25" customHeight="1">
      <c r="A49" s="35" t="s">
        <v>47</v>
      </c>
      <c r="B49" s="23">
        <f aca="true" t="shared" si="14" ref="B49:H49">ROUND(B30*B7,2)</f>
        <v>426025.29</v>
      </c>
      <c r="C49" s="23">
        <f t="shared" si="14"/>
        <v>616660.3</v>
      </c>
      <c r="D49" s="23">
        <f t="shared" si="14"/>
        <v>786377.24</v>
      </c>
      <c r="E49" s="23">
        <f t="shared" si="14"/>
        <v>357578.67</v>
      </c>
      <c r="F49" s="23">
        <f t="shared" si="14"/>
        <v>618328.61</v>
      </c>
      <c r="G49" s="23">
        <f t="shared" si="14"/>
        <v>788968.55</v>
      </c>
      <c r="H49" s="23">
        <f t="shared" si="14"/>
        <v>312914.98</v>
      </c>
      <c r="I49" s="23">
        <f>ROUND(I30*I7,2)</f>
        <v>113917.32</v>
      </c>
      <c r="J49" s="23">
        <f>ROUND(J30*J7,2)</f>
        <v>276519.96</v>
      </c>
      <c r="K49" s="23">
        <f t="shared" si="13"/>
        <v>4297290.92</v>
      </c>
    </row>
    <row r="50" spans="1:11" ht="17.25" customHeight="1">
      <c r="A50" s="35" t="s">
        <v>48</v>
      </c>
      <c r="B50" s="19">
        <v>0</v>
      </c>
      <c r="C50" s="23">
        <f>ROUND(C31*C7,2)</f>
        <v>1370.71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1370.71</v>
      </c>
    </row>
    <row r="51" spans="1:11" ht="17.25" customHeight="1">
      <c r="A51" s="69" t="s">
        <v>123</v>
      </c>
      <c r="B51" s="70">
        <f>ROUND(B32*B7,2)</f>
        <v>-266.72</v>
      </c>
      <c r="C51" s="70">
        <f>ROUND(C32*C7,2)</f>
        <v>-120.68</v>
      </c>
      <c r="D51" s="70">
        <f aca="true" t="shared" si="15" ref="D51:I51">ROUND(D32*D7,2)</f>
        <v>-87.04</v>
      </c>
      <c r="E51" s="70">
        <f t="shared" si="15"/>
        <v>-32.42</v>
      </c>
      <c r="F51" s="70">
        <f t="shared" si="15"/>
        <v>-381.52</v>
      </c>
      <c r="G51" s="70">
        <f t="shared" si="15"/>
        <v>-565.37</v>
      </c>
      <c r="H51" s="70">
        <f t="shared" si="15"/>
        <v>-146.59</v>
      </c>
      <c r="I51" s="70">
        <f t="shared" si="15"/>
        <v>-100.2</v>
      </c>
      <c r="J51" s="64">
        <v>0</v>
      </c>
      <c r="K51" s="70">
        <f>SUM(B51:J51)</f>
        <v>-1700.54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26195.63</v>
      </c>
      <c r="I53" s="32">
        <f>+I35</f>
        <v>0</v>
      </c>
      <c r="J53" s="32">
        <f>+J35</f>
        <v>0</v>
      </c>
      <c r="K53" s="23">
        <f t="shared" si="13"/>
        <v>26195.63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1258.32</v>
      </c>
      <c r="C55" s="37">
        <v>599.2</v>
      </c>
      <c r="D55" s="37">
        <v>389.48</v>
      </c>
      <c r="E55" s="19">
        <v>179.76</v>
      </c>
      <c r="F55" s="37">
        <v>1746.24</v>
      </c>
      <c r="G55" s="37">
        <v>2679.28</v>
      </c>
      <c r="H55" s="37">
        <v>920.2</v>
      </c>
      <c r="I55" s="37">
        <v>612.04</v>
      </c>
      <c r="J55" s="19">
        <v>0</v>
      </c>
      <c r="K55" s="23">
        <f t="shared" si="13"/>
        <v>8384.52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-85683.5</v>
      </c>
      <c r="C60" s="36">
        <f t="shared" si="16"/>
        <v>-116832.13</v>
      </c>
      <c r="D60" s="36">
        <f t="shared" si="16"/>
        <v>-118223.75</v>
      </c>
      <c r="E60" s="36">
        <f t="shared" si="16"/>
        <v>-68247.27</v>
      </c>
      <c r="F60" s="36">
        <f t="shared" si="16"/>
        <v>-93165.65</v>
      </c>
      <c r="G60" s="36">
        <f t="shared" si="16"/>
        <v>-105168.5</v>
      </c>
      <c r="H60" s="36">
        <f t="shared" si="16"/>
        <v>-64368.5</v>
      </c>
      <c r="I60" s="36">
        <f t="shared" si="16"/>
        <v>-16435.3</v>
      </c>
      <c r="J60" s="36">
        <f t="shared" si="16"/>
        <v>-50675.5</v>
      </c>
      <c r="K60" s="36">
        <f>SUM(B60:J60)</f>
        <v>-718800.1000000001</v>
      </c>
    </row>
    <row r="61" spans="1:11" ht="18.75" customHeight="1">
      <c r="A61" s="16" t="s">
        <v>78</v>
      </c>
      <c r="B61" s="36">
        <f aca="true" t="shared" si="17" ref="B61:J61">B62+B63+B64+B65+B66+B67</f>
        <v>-85683.5</v>
      </c>
      <c r="C61" s="36">
        <f t="shared" si="17"/>
        <v>-116669</v>
      </c>
      <c r="D61" s="36">
        <f t="shared" si="17"/>
        <v>-117138</v>
      </c>
      <c r="E61" s="36">
        <f t="shared" si="17"/>
        <v>-65103.5</v>
      </c>
      <c r="F61" s="36">
        <f t="shared" si="17"/>
        <v>-92785</v>
      </c>
      <c r="G61" s="36">
        <f t="shared" si="17"/>
        <v>-105150.5</v>
      </c>
      <c r="H61" s="36">
        <f t="shared" si="17"/>
        <v>-64368.5</v>
      </c>
      <c r="I61" s="36">
        <f t="shared" si="17"/>
        <v>-13009.5</v>
      </c>
      <c r="J61" s="36">
        <f t="shared" si="17"/>
        <v>-45489.5</v>
      </c>
      <c r="K61" s="36">
        <f aca="true" t="shared" si="18" ref="K61:K94">SUM(B61:J61)</f>
        <v>-705397</v>
      </c>
    </row>
    <row r="62" spans="1:11" ht="18.75" customHeight="1">
      <c r="A62" s="12" t="s">
        <v>79</v>
      </c>
      <c r="B62" s="36">
        <f>-ROUND(B9*$D$3,2)</f>
        <v>-85683.5</v>
      </c>
      <c r="C62" s="36">
        <f aca="true" t="shared" si="19" ref="C62:J62">-ROUND(C9*$D$3,2)</f>
        <v>-116669</v>
      </c>
      <c r="D62" s="36">
        <f t="shared" si="19"/>
        <v>-117138</v>
      </c>
      <c r="E62" s="36">
        <f t="shared" si="19"/>
        <v>-65103.5</v>
      </c>
      <c r="F62" s="36">
        <f t="shared" si="19"/>
        <v>-92785</v>
      </c>
      <c r="G62" s="36">
        <f t="shared" si="19"/>
        <v>-105150.5</v>
      </c>
      <c r="H62" s="36">
        <f t="shared" si="19"/>
        <v>-64368.5</v>
      </c>
      <c r="I62" s="36">
        <f t="shared" si="19"/>
        <v>-13009.5</v>
      </c>
      <c r="J62" s="36">
        <f t="shared" si="19"/>
        <v>-45489.5</v>
      </c>
      <c r="K62" s="36">
        <f t="shared" si="18"/>
        <v>-705397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-3143.77</v>
      </c>
      <c r="F68" s="36">
        <f t="shared" si="20"/>
        <v>-380.65</v>
      </c>
      <c r="G68" s="36">
        <f t="shared" si="20"/>
        <v>-18</v>
      </c>
      <c r="H68" s="36">
        <f t="shared" si="20"/>
        <v>0</v>
      </c>
      <c r="I68" s="36">
        <f t="shared" si="20"/>
        <v>-3425.8</v>
      </c>
      <c r="J68" s="36">
        <f t="shared" si="20"/>
        <v>-5186</v>
      </c>
      <c r="K68" s="36">
        <f t="shared" si="18"/>
        <v>-13403.099999999999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8"/>
        <v>0</v>
      </c>
    </row>
    <row r="73" spans="1:11" ht="18.75" customHeight="1">
      <c r="A73" s="35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-3143.77</v>
      </c>
      <c r="F92" s="19">
        <v>0</v>
      </c>
      <c r="G92" s="19">
        <v>0</v>
      </c>
      <c r="H92" s="19">
        <v>0</v>
      </c>
      <c r="I92" s="49">
        <v>-1441.81</v>
      </c>
      <c r="J92" s="49">
        <v>-5186</v>
      </c>
      <c r="K92" s="49">
        <f t="shared" si="18"/>
        <v>-9771.58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358833.29000000004</v>
      </c>
      <c r="C97" s="24">
        <f t="shared" si="21"/>
        <v>523847.9599999999</v>
      </c>
      <c r="D97" s="24">
        <f t="shared" si="21"/>
        <v>693890.82</v>
      </c>
      <c r="E97" s="24">
        <f t="shared" si="21"/>
        <v>310519.77999999997</v>
      </c>
      <c r="F97" s="24">
        <f t="shared" si="21"/>
        <v>548164.1799999999</v>
      </c>
      <c r="G97" s="24">
        <f t="shared" si="21"/>
        <v>713827.5800000001</v>
      </c>
      <c r="H97" s="24">
        <f t="shared" si="21"/>
        <v>293788.29</v>
      </c>
      <c r="I97" s="24">
        <f>+I98+I99</f>
        <v>97993.86</v>
      </c>
      <c r="J97" s="24">
        <f>+J98+J99</f>
        <v>239045.04</v>
      </c>
      <c r="K97" s="49">
        <f>SUM(B97:J97)</f>
        <v>3779910.8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341333.39</v>
      </c>
      <c r="C98" s="24">
        <f t="shared" si="22"/>
        <v>501677.3999999999</v>
      </c>
      <c r="D98" s="24">
        <f t="shared" si="22"/>
        <v>668455.9299999999</v>
      </c>
      <c r="E98" s="24">
        <f t="shared" si="22"/>
        <v>289478.74</v>
      </c>
      <c r="F98" s="24">
        <f t="shared" si="22"/>
        <v>526527.6799999999</v>
      </c>
      <c r="G98" s="24">
        <f t="shared" si="22"/>
        <v>685913.9600000001</v>
      </c>
      <c r="H98" s="24">
        <f t="shared" si="22"/>
        <v>275515.72</v>
      </c>
      <c r="I98" s="24">
        <f t="shared" si="22"/>
        <v>97993.86</v>
      </c>
      <c r="J98" s="24">
        <f t="shared" si="22"/>
        <v>225844.46000000002</v>
      </c>
      <c r="K98" s="49">
        <f>SUM(B98:J98)</f>
        <v>3612741.139999999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3779910.82</v>
      </c>
      <c r="L105" s="55"/>
    </row>
    <row r="106" spans="1:11" ht="18.75" customHeight="1">
      <c r="A106" s="26" t="s">
        <v>74</v>
      </c>
      <c r="B106" s="27">
        <v>47654.85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47654.85</v>
      </c>
    </row>
    <row r="107" spans="1:11" ht="18.75" customHeight="1">
      <c r="A107" s="26" t="s">
        <v>75</v>
      </c>
      <c r="B107" s="27">
        <v>311178.44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311178.44</v>
      </c>
    </row>
    <row r="108" spans="1:11" ht="18.75" customHeight="1">
      <c r="A108" s="26" t="s">
        <v>76</v>
      </c>
      <c r="B108" s="41">
        <v>0</v>
      </c>
      <c r="C108" s="27">
        <f>+C97</f>
        <v>523847.9599999999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523847.9599999999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693890.82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693890.82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310519.77999999997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310519.77999999997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103220.79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103220.79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194754.73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194754.73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250188.67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250188.67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199043.17</v>
      </c>
      <c r="H115" s="41">
        <v>0</v>
      </c>
      <c r="I115" s="41">
        <v>0</v>
      </c>
      <c r="J115" s="41">
        <v>0</v>
      </c>
      <c r="K115" s="42">
        <f t="shared" si="24"/>
        <v>199043.17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22321.65</v>
      </c>
      <c r="H116" s="41">
        <v>0</v>
      </c>
      <c r="I116" s="41">
        <v>0</v>
      </c>
      <c r="J116" s="41">
        <v>0</v>
      </c>
      <c r="K116" s="42">
        <f t="shared" si="24"/>
        <v>22321.65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116427.59</v>
      </c>
      <c r="H117" s="41">
        <v>0</v>
      </c>
      <c r="I117" s="41">
        <v>0</v>
      </c>
      <c r="J117" s="41">
        <v>0</v>
      </c>
      <c r="K117" s="42">
        <f t="shared" si="24"/>
        <v>116427.59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105023.46</v>
      </c>
      <c r="H118" s="41">
        <v>0</v>
      </c>
      <c r="I118" s="41">
        <v>0</v>
      </c>
      <c r="J118" s="41">
        <v>0</v>
      </c>
      <c r="K118" s="42">
        <f t="shared" si="24"/>
        <v>105023.46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271011.72</v>
      </c>
      <c r="H119" s="41">
        <v>0</v>
      </c>
      <c r="I119" s="41">
        <v>0</v>
      </c>
      <c r="J119" s="41">
        <v>0</v>
      </c>
      <c r="K119" s="42">
        <f t="shared" si="24"/>
        <v>271011.72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102866.48</v>
      </c>
      <c r="I120" s="41">
        <v>0</v>
      </c>
      <c r="J120" s="41">
        <v>0</v>
      </c>
      <c r="K120" s="42">
        <f t="shared" si="24"/>
        <v>102866.48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190921.81</v>
      </c>
      <c r="I121" s="41">
        <v>0</v>
      </c>
      <c r="J121" s="41">
        <v>0</v>
      </c>
      <c r="K121" s="42">
        <f t="shared" si="24"/>
        <v>190921.81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97993.86</v>
      </c>
      <c r="J122" s="41">
        <v>0</v>
      </c>
      <c r="K122" s="42">
        <f t="shared" si="24"/>
        <v>97993.86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239045.04</v>
      </c>
      <c r="K123" s="45">
        <f t="shared" si="24"/>
        <v>239045.04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2015-01-15T19:53:13Z</dcterms:modified>
  <cp:category/>
  <cp:version/>
  <cp:contentType/>
  <cp:contentStatus/>
</cp:coreProperties>
</file>