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<sst xmlns="http://schemas.openxmlformats.org/spreadsheetml/2006/main" count="126" uniqueCount="126">
  <si>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</si>
  <si>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</si>
  <si>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</si>
  <si>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</si>
  <si>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</si>
  <si>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</si>
  <si>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</si>
  <si>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</si>
  <si>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</si>
  <si>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</si>
  <si>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</si>
  <si>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</si>
  <si>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</si>
  <si>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</si>
  <si>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</si>
  <si>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</si>
  <si>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</si>
  <si>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</si>
  <si>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</si>
  <si>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</si>
  <si>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</si>
  <si>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</si>
  <si>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</si>
  <si>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</si>
  <si>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</si>
  <si>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</si>
  <si>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</si>
  <si>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</si>
  <si>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</si>
  <si>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</si>
  <si>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</si>
  <si>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</si>
  <si>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</si>
  <si>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</si>
  <si>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</si>
  <si>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</si>
  <si>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</si>
  <si>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</si>
  <si>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</si>
  <si>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</si>
  <si>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</si>
  <si>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</si>
  <si>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</si>
  <si>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</si>
  <si>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</si>
  <si>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</si>
  <si>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</si>
  <si>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</si>
  <si>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</si>
  <si>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</si>
  <si>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</si>
  <si>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</si>
  <si>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</si>
  <si>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</si>
  <si>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</si>
  <si>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</si>
  <si>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</si>
  <si>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</si>
  <si>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</si>
  <si>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</si>
  <si>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</si>
  <si>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</si>
  <si>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</si>
  <si>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</si>
  <si>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</si>
  <si>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</si>
  <si>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</si>
  <si>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</si>
  <si>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</si>
  <si>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</si>
  <si>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</si>
  <si>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</si>
  <si>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</si>
  <si>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</si>
  <si>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</si>
  <si>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</si>
  <si>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</si>
  <si>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</si>
  <si>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</si>
  <si>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</si>
  <si>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</si>
  <si>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</si>
  <si>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</si>
  <si>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</si>
  <si>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</si>
  <si>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</si>
  <si>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</si>
  <si>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</si>
  <si>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</si>
  <si>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</si>
  <si>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</si>
  <si>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</si>
  <si>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</si>
  <si>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</si>
  <si>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</si>
  <si>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</si>
  <si>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</si>
  <si>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</si>
  <si>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</si>
  <si>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</si>
  <si>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</si>
  <si>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</si>
  <si>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</si>
  <si>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</si>
  <si>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</si>
  <si>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</si>
  <si>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</si>
  <si>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</si>
  <si>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</si>
  <si>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</si>
  <si>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</si>
  <si>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</si>
  <si>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</si>
  <si>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</si>
  <si>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</si>
  <si>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</si>
  <si>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</si>
  <si>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</si>
  <si>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</si>
  <si>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</si>
  <si>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</si>
  <si>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</si>
  <si>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</si>
  <si>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</si>
  <si>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</si>
  <si>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10/01/15 - VENCIMENTO 16/01/15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</si>
</sst>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287781</v>
      </c>
      <c r="C7" s="9">
        <f t="shared" si="0"/>
        <v>388350</v>
      </c>
      <c r="D7" s="9">
        <f t="shared" si="0"/>
        <v>453724</v>
      </c>
      <c r="E7" s="9">
        <f t="shared" si="0"/>
        <v>248773</v>
      </c>
      <c r="F7" s="9">
        <f t="shared" si="0"/>
        <v>381071</v>
      </c>
      <c r="G7" s="9">
        <f t="shared" si="0"/>
        <v>594183</v>
      </c>
      <c r="H7" s="9">
        <f t="shared" si="0"/>
        <v>235589</v>
      </c>
      <c r="I7" s="9">
        <f t="shared" si="0"/>
        <v>51684</v>
      </c>
      <c r="J7" s="9">
        <f t="shared" si="0"/>
        <v>167873</v>
      </c>
      <c r="K7" s="9">
        <f t="shared" si="0"/>
        <v>2809028</v>
      </c>
      <c r="L7" s="53"/>
    </row>
    <row r="8" spans="1:11" ht="17.25" customHeight="1">
      <c r="A8" s="10" t="s">
        <v>116</v>
      </c>
      <c r="B8" s="11">
        <f>B9+B12+B16</f>
        <v>168419</v>
      </c>
      <c r="C8" s="11">
        <f aca="true" t="shared" si="1" ref="C8:J8">C9+C12+C16</f>
        <v>233794</v>
      </c>
      <c r="D8" s="11">
        <f t="shared" si="1"/>
        <v>257812</v>
      </c>
      <c r="E8" s="11">
        <f t="shared" si="1"/>
        <v>147428</v>
      </c>
      <c r="F8" s="11">
        <f t="shared" si="1"/>
        <v>206932</v>
      </c>
      <c r="G8" s="11">
        <f t="shared" si="1"/>
        <v>317526</v>
      </c>
      <c r="H8" s="11">
        <f t="shared" si="1"/>
        <v>145026</v>
      </c>
      <c r="I8" s="11">
        <f t="shared" si="1"/>
        <v>27321</v>
      </c>
      <c r="J8" s="11">
        <f t="shared" si="1"/>
        <v>94543</v>
      </c>
      <c r="K8" s="11">
        <f>SUM(B8:J8)</f>
        <v>1598801</v>
      </c>
    </row>
    <row r="9" spans="1:11" ht="17.25" customHeight="1">
      <c r="A9" s="15" t="s">
        <v>17</v>
      </c>
      <c r="B9" s="13">
        <f>+B10+B11</f>
        <v>33411</v>
      </c>
      <c r="C9" s="13">
        <f aca="true" t="shared" si="2" ref="C9:J9">+C10+C11</f>
        <v>49353</v>
      </c>
      <c r="D9" s="13">
        <f t="shared" si="2"/>
        <v>50665</v>
      </c>
      <c r="E9" s="13">
        <f t="shared" si="2"/>
        <v>29104</v>
      </c>
      <c r="F9" s="13">
        <f t="shared" si="2"/>
        <v>33238</v>
      </c>
      <c r="G9" s="13">
        <f t="shared" si="2"/>
        <v>39284</v>
      </c>
      <c r="H9" s="13">
        <f t="shared" si="2"/>
        <v>30727</v>
      </c>
      <c r="I9" s="13">
        <f t="shared" si="2"/>
        <v>6665</v>
      </c>
      <c r="J9" s="13">
        <f t="shared" si="2"/>
        <v>16337</v>
      </c>
      <c r="K9" s="11">
        <f>SUM(B9:J9)</f>
        <v>288784</v>
      </c>
    </row>
    <row r="10" spans="1:11" ht="17.25" customHeight="1">
      <c r="A10" s="30" t="s">
        <v>18</v>
      </c>
      <c r="B10" s="13">
        <v>33411</v>
      </c>
      <c r="C10" s="13">
        <v>49353</v>
      </c>
      <c r="D10" s="13">
        <v>50665</v>
      </c>
      <c r="E10" s="13">
        <v>29104</v>
      </c>
      <c r="F10" s="13">
        <v>33238</v>
      </c>
      <c r="G10" s="13">
        <v>39284</v>
      </c>
      <c r="H10" s="13">
        <v>30727</v>
      </c>
      <c r="I10" s="13">
        <v>6665</v>
      </c>
      <c r="J10" s="13">
        <v>16337</v>
      </c>
      <c r="K10" s="11">
        <f>SUM(B10:J10)</f>
        <v>288784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131963</v>
      </c>
      <c r="C12" s="17">
        <f t="shared" si="3"/>
        <v>179905</v>
      </c>
      <c r="D12" s="17">
        <f t="shared" si="3"/>
        <v>202798</v>
      </c>
      <c r="E12" s="17">
        <f t="shared" si="3"/>
        <v>115586</v>
      </c>
      <c r="F12" s="17">
        <f t="shared" si="3"/>
        <v>169848</v>
      </c>
      <c r="G12" s="17">
        <f t="shared" si="3"/>
        <v>272153</v>
      </c>
      <c r="H12" s="17">
        <f t="shared" si="3"/>
        <v>111806</v>
      </c>
      <c r="I12" s="17">
        <f t="shared" si="3"/>
        <v>20055</v>
      </c>
      <c r="J12" s="17">
        <f t="shared" si="3"/>
        <v>76547</v>
      </c>
      <c r="K12" s="11">
        <f aca="true" t="shared" si="4" ref="K12:K27">SUM(B12:J12)</f>
        <v>1280661</v>
      </c>
    </row>
    <row r="13" spans="1:13" ht="17.25" customHeight="1">
      <c r="A13" s="14" t="s">
        <v>20</v>
      </c>
      <c r="B13" s="13">
        <v>66774</v>
      </c>
      <c r="C13" s="13">
        <v>96894</v>
      </c>
      <c r="D13" s="13">
        <v>110341</v>
      </c>
      <c r="E13" s="13">
        <v>62704</v>
      </c>
      <c r="F13" s="13">
        <v>88464</v>
      </c>
      <c r="G13" s="13">
        <v>131813</v>
      </c>
      <c r="H13" s="13">
        <v>54515</v>
      </c>
      <c r="I13" s="13">
        <v>11590</v>
      </c>
      <c r="J13" s="13">
        <v>41525</v>
      </c>
      <c r="K13" s="11">
        <f t="shared" si="4"/>
        <v>664620</v>
      </c>
      <c r="L13" s="53"/>
      <c r="M13" s="54"/>
    </row>
    <row r="14" spans="1:12" ht="17.25" customHeight="1">
      <c r="A14" s="14" t="s">
        <v>21</v>
      </c>
      <c r="B14" s="13">
        <v>61652</v>
      </c>
      <c r="C14" s="13">
        <v>78038</v>
      </c>
      <c r="D14" s="13">
        <v>87389</v>
      </c>
      <c r="E14" s="13">
        <v>50094</v>
      </c>
      <c r="F14" s="13">
        <v>77187</v>
      </c>
      <c r="G14" s="13">
        <v>135089</v>
      </c>
      <c r="H14" s="13">
        <v>54303</v>
      </c>
      <c r="I14" s="13">
        <v>7910</v>
      </c>
      <c r="J14" s="13">
        <v>33179</v>
      </c>
      <c r="K14" s="11">
        <f t="shared" si="4"/>
        <v>584841</v>
      </c>
      <c r="L14" s="53"/>
    </row>
    <row r="15" spans="1:11" ht="17.25" customHeight="1">
      <c r="A15" s="14" t="s">
        <v>22</v>
      </c>
      <c r="B15" s="13">
        <v>3537</v>
      </c>
      <c r="C15" s="13">
        <v>4973</v>
      </c>
      <c r="D15" s="13">
        <v>5068</v>
      </c>
      <c r="E15" s="13">
        <v>2788</v>
      </c>
      <c r="F15" s="13">
        <v>4197</v>
      </c>
      <c r="G15" s="13">
        <v>5251</v>
      </c>
      <c r="H15" s="13">
        <v>2988</v>
      </c>
      <c r="I15" s="13">
        <v>555</v>
      </c>
      <c r="J15" s="13">
        <v>1843</v>
      </c>
      <c r="K15" s="11">
        <f t="shared" si="4"/>
        <v>31200</v>
      </c>
    </row>
    <row r="16" spans="1:11" ht="17.25" customHeight="1">
      <c r="A16" s="15" t="s">
        <v>112</v>
      </c>
      <c r="B16" s="13">
        <f>B17+B18+B19</f>
        <v>3045</v>
      </c>
      <c r="C16" s="13">
        <f aca="true" t="shared" si="5" ref="C16:J16">C17+C18+C19</f>
        <v>4536</v>
      </c>
      <c r="D16" s="13">
        <f t="shared" si="5"/>
        <v>4349</v>
      </c>
      <c r="E16" s="13">
        <f t="shared" si="5"/>
        <v>2738</v>
      </c>
      <c r="F16" s="13">
        <f t="shared" si="5"/>
        <v>3846</v>
      </c>
      <c r="G16" s="13">
        <f t="shared" si="5"/>
        <v>6089</v>
      </c>
      <c r="H16" s="13">
        <f t="shared" si="5"/>
        <v>2493</v>
      </c>
      <c r="I16" s="13">
        <f t="shared" si="5"/>
        <v>601</v>
      </c>
      <c r="J16" s="13">
        <f t="shared" si="5"/>
        <v>1659</v>
      </c>
      <c r="K16" s="11">
        <f t="shared" si="4"/>
        <v>29356</v>
      </c>
    </row>
    <row r="17" spans="1:11" ht="17.25" customHeight="1">
      <c r="A17" s="14" t="s">
        <v>113</v>
      </c>
      <c r="B17" s="13">
        <v>2761</v>
      </c>
      <c r="C17" s="13">
        <v>4137</v>
      </c>
      <c r="D17" s="13">
        <v>4028</v>
      </c>
      <c r="E17" s="13">
        <v>2475</v>
      </c>
      <c r="F17" s="13">
        <v>3498</v>
      </c>
      <c r="G17" s="13">
        <v>5422</v>
      </c>
      <c r="H17" s="13">
        <v>2280</v>
      </c>
      <c r="I17" s="13">
        <v>572</v>
      </c>
      <c r="J17" s="13">
        <v>1544</v>
      </c>
      <c r="K17" s="11">
        <f t="shared" si="4"/>
        <v>26717</v>
      </c>
    </row>
    <row r="18" spans="1:11" ht="17.25" customHeight="1">
      <c r="A18" s="14" t="s">
        <v>114</v>
      </c>
      <c r="B18" s="13">
        <v>269</v>
      </c>
      <c r="C18" s="13">
        <v>382</v>
      </c>
      <c r="D18" s="13">
        <v>283</v>
      </c>
      <c r="E18" s="13">
        <v>242</v>
      </c>
      <c r="F18" s="13">
        <v>320</v>
      </c>
      <c r="G18" s="13">
        <v>614</v>
      </c>
      <c r="H18" s="13">
        <v>192</v>
      </c>
      <c r="I18" s="13">
        <v>28</v>
      </c>
      <c r="J18" s="13">
        <v>102</v>
      </c>
      <c r="K18" s="11">
        <f t="shared" si="4"/>
        <v>2432</v>
      </c>
    </row>
    <row r="19" spans="1:11" ht="17.25" customHeight="1">
      <c r="A19" s="14" t="s">
        <v>115</v>
      </c>
      <c r="B19" s="13">
        <v>15</v>
      </c>
      <c r="C19" s="13">
        <v>17</v>
      </c>
      <c r="D19" s="13">
        <v>38</v>
      </c>
      <c r="E19" s="13">
        <v>21</v>
      </c>
      <c r="F19" s="13">
        <v>28</v>
      </c>
      <c r="G19" s="13">
        <v>53</v>
      </c>
      <c r="H19" s="13">
        <v>21</v>
      </c>
      <c r="I19" s="13">
        <v>1</v>
      </c>
      <c r="J19" s="13">
        <v>13</v>
      </c>
      <c r="K19" s="11">
        <f t="shared" si="4"/>
        <v>207</v>
      </c>
    </row>
    <row r="20" spans="1:11" ht="17.25" customHeight="1">
      <c r="A20" s="16" t="s">
        <v>23</v>
      </c>
      <c r="B20" s="11">
        <f>+B21+B22+B23</f>
        <v>91481</v>
      </c>
      <c r="C20" s="11">
        <f aca="true" t="shared" si="6" ref="C20:J20">+C21+C22+C23</f>
        <v>112245</v>
      </c>
      <c r="D20" s="11">
        <f t="shared" si="6"/>
        <v>140946</v>
      </c>
      <c r="E20" s="11">
        <f t="shared" si="6"/>
        <v>74226</v>
      </c>
      <c r="F20" s="11">
        <f t="shared" si="6"/>
        <v>137943</v>
      </c>
      <c r="G20" s="11">
        <f t="shared" si="6"/>
        <v>236579</v>
      </c>
      <c r="H20" s="11">
        <f t="shared" si="6"/>
        <v>71665</v>
      </c>
      <c r="I20" s="11">
        <f t="shared" si="6"/>
        <v>16429</v>
      </c>
      <c r="J20" s="11">
        <f t="shared" si="6"/>
        <v>49540</v>
      </c>
      <c r="K20" s="11">
        <f t="shared" si="4"/>
        <v>931054</v>
      </c>
    </row>
    <row r="21" spans="1:12" ht="17.25" customHeight="1">
      <c r="A21" s="12" t="s">
        <v>24</v>
      </c>
      <c r="B21" s="13">
        <v>50385</v>
      </c>
      <c r="C21" s="13">
        <v>66947</v>
      </c>
      <c r="D21" s="13">
        <v>84135</v>
      </c>
      <c r="E21" s="13">
        <v>44453</v>
      </c>
      <c r="F21" s="13">
        <v>77581</v>
      </c>
      <c r="G21" s="13">
        <v>120864</v>
      </c>
      <c r="H21" s="13">
        <v>39651</v>
      </c>
      <c r="I21" s="13">
        <v>10400</v>
      </c>
      <c r="J21" s="13">
        <v>29035</v>
      </c>
      <c r="K21" s="11">
        <f t="shared" si="4"/>
        <v>523451</v>
      </c>
      <c r="L21" s="53"/>
    </row>
    <row r="22" spans="1:12" ht="17.25" customHeight="1">
      <c r="A22" s="12" t="s">
        <v>25</v>
      </c>
      <c r="B22" s="13">
        <v>39039</v>
      </c>
      <c r="C22" s="13">
        <v>42710</v>
      </c>
      <c r="D22" s="13">
        <v>53956</v>
      </c>
      <c r="E22" s="13">
        <v>28439</v>
      </c>
      <c r="F22" s="13">
        <v>57543</v>
      </c>
      <c r="G22" s="13">
        <v>111905</v>
      </c>
      <c r="H22" s="13">
        <v>30533</v>
      </c>
      <c r="I22" s="13">
        <v>5713</v>
      </c>
      <c r="J22" s="13">
        <v>19562</v>
      </c>
      <c r="K22" s="11">
        <f t="shared" si="4"/>
        <v>389400</v>
      </c>
      <c r="L22" s="53"/>
    </row>
    <row r="23" spans="1:11" ht="17.25" customHeight="1">
      <c r="A23" s="12" t="s">
        <v>26</v>
      </c>
      <c r="B23" s="13">
        <v>2057</v>
      </c>
      <c r="C23" s="13">
        <v>2588</v>
      </c>
      <c r="D23" s="13">
        <v>2855</v>
      </c>
      <c r="E23" s="13">
        <v>1334</v>
      </c>
      <c r="F23" s="13">
        <v>2819</v>
      </c>
      <c r="G23" s="13">
        <v>3810</v>
      </c>
      <c r="H23" s="13">
        <v>1481</v>
      </c>
      <c r="I23" s="13">
        <v>316</v>
      </c>
      <c r="J23" s="13">
        <v>943</v>
      </c>
      <c r="K23" s="11">
        <f t="shared" si="4"/>
        <v>18203</v>
      </c>
    </row>
    <row r="24" spans="1:11" ht="17.25" customHeight="1">
      <c r="A24" s="16" t="s">
        <v>27</v>
      </c>
      <c r="B24" s="13">
        <v>27881</v>
      </c>
      <c r="C24" s="13">
        <v>42311</v>
      </c>
      <c r="D24" s="13">
        <v>54966</v>
      </c>
      <c r="E24" s="13">
        <v>27119</v>
      </c>
      <c r="F24" s="13">
        <v>36196</v>
      </c>
      <c r="G24" s="13">
        <v>40078</v>
      </c>
      <c r="H24" s="13">
        <v>17792</v>
      </c>
      <c r="I24" s="13">
        <v>7934</v>
      </c>
      <c r="J24" s="13">
        <v>23790</v>
      </c>
      <c r="K24" s="11">
        <f t="shared" si="4"/>
        <v>278067</v>
      </c>
    </row>
    <row r="25" spans="1:12" ht="17.25" customHeight="1">
      <c r="A25" s="12" t="s">
        <v>28</v>
      </c>
      <c r="B25" s="13">
        <v>17844</v>
      </c>
      <c r="C25" s="13">
        <v>27079</v>
      </c>
      <c r="D25" s="13">
        <v>35178</v>
      </c>
      <c r="E25" s="13">
        <v>17356</v>
      </c>
      <c r="F25" s="13">
        <v>23165</v>
      </c>
      <c r="G25" s="13">
        <v>25650</v>
      </c>
      <c r="H25" s="13">
        <v>11387</v>
      </c>
      <c r="I25" s="13">
        <v>5078</v>
      </c>
      <c r="J25" s="13">
        <v>15226</v>
      </c>
      <c r="K25" s="11">
        <f t="shared" si="4"/>
        <v>177963</v>
      </c>
      <c r="L25" s="53"/>
    </row>
    <row r="26" spans="1:12" ht="17.25" customHeight="1">
      <c r="A26" s="12" t="s">
        <v>29</v>
      </c>
      <c r="B26" s="13">
        <v>10037</v>
      </c>
      <c r="C26" s="13">
        <v>15232</v>
      </c>
      <c r="D26" s="13">
        <v>19788</v>
      </c>
      <c r="E26" s="13">
        <v>9763</v>
      </c>
      <c r="F26" s="13">
        <v>13031</v>
      </c>
      <c r="G26" s="13">
        <v>14428</v>
      </c>
      <c r="H26" s="13">
        <v>6405</v>
      </c>
      <c r="I26" s="13">
        <v>2856</v>
      </c>
      <c r="J26" s="13">
        <v>8564</v>
      </c>
      <c r="K26" s="11">
        <f t="shared" si="4"/>
        <v>100104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1106</v>
      </c>
      <c r="I27" s="11">
        <v>0</v>
      </c>
      <c r="J27" s="11">
        <v>0</v>
      </c>
      <c r="K27" s="11">
        <f t="shared" si="4"/>
        <v>1106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2.41224024</v>
      </c>
      <c r="C29" s="61">
        <f aca="true" t="shared" si="7" ref="C29:J29">SUM(C30:C33)</f>
        <v>2.7526490399999997</v>
      </c>
      <c r="D29" s="61">
        <f t="shared" si="7"/>
        <v>3.09923987</v>
      </c>
      <c r="E29" s="61">
        <f t="shared" si="7"/>
        <v>2.63576102</v>
      </c>
      <c r="F29" s="61">
        <f t="shared" si="7"/>
        <v>2.5574210400000004</v>
      </c>
      <c r="G29" s="61">
        <f t="shared" si="7"/>
        <v>2.19984264</v>
      </c>
      <c r="H29" s="61">
        <f t="shared" si="7"/>
        <v>2.5230175</v>
      </c>
      <c r="I29" s="61">
        <f t="shared" si="7"/>
        <v>4.47675892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-0.00145976</v>
      </c>
      <c r="C32" s="63">
        <v>-0.00045696</v>
      </c>
      <c r="D32" s="63">
        <v>-0.00026013</v>
      </c>
      <c r="E32" s="63">
        <v>-0.00023898</v>
      </c>
      <c r="F32" s="63">
        <v>-0.00157896</v>
      </c>
      <c r="G32" s="63">
        <v>-0.00155736</v>
      </c>
      <c r="H32" s="63">
        <v>-0.0011825</v>
      </c>
      <c r="I32" s="63">
        <v>-0.00394108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24994.11</v>
      </c>
      <c r="I35" s="19">
        <v>0</v>
      </c>
      <c r="J35" s="19">
        <v>0</v>
      </c>
      <c r="K35" s="23">
        <f>SUM(B35:J35)</f>
        <v>24994.11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1215.52</v>
      </c>
      <c r="C39" s="23">
        <f aca="true" t="shared" si="8" ref="C39:J39">+C43</f>
        <v>509.32</v>
      </c>
      <c r="D39" s="23">
        <f t="shared" si="8"/>
        <v>295.32</v>
      </c>
      <c r="E39" s="19">
        <f t="shared" si="8"/>
        <v>179.76</v>
      </c>
      <c r="F39" s="23">
        <f t="shared" si="8"/>
        <v>1746.24</v>
      </c>
      <c r="G39" s="23">
        <f t="shared" si="8"/>
        <v>2645.04</v>
      </c>
      <c r="H39" s="23">
        <f t="shared" si="8"/>
        <v>920.2</v>
      </c>
      <c r="I39" s="19">
        <f t="shared" si="8"/>
        <v>612.04</v>
      </c>
      <c r="J39" s="19">
        <f t="shared" si="8"/>
        <v>0</v>
      </c>
      <c r="K39" s="23">
        <f aca="true" t="shared" si="9" ref="K39:K44">SUM(B39:J39)</f>
        <v>8123.44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1215.52</v>
      </c>
      <c r="C43" s="66">
        <f>ROUND(C44*C45,2)</f>
        <v>509.32</v>
      </c>
      <c r="D43" s="66">
        <f aca="true" t="shared" si="10" ref="D43:I43">ROUND(D44*D45,2)</f>
        <v>295.32</v>
      </c>
      <c r="E43" s="66">
        <f t="shared" si="10"/>
        <v>179.76</v>
      </c>
      <c r="F43" s="66">
        <f t="shared" si="10"/>
        <v>1746.24</v>
      </c>
      <c r="G43" s="66">
        <f t="shared" si="10"/>
        <v>2645.04</v>
      </c>
      <c r="H43" s="66">
        <f t="shared" si="10"/>
        <v>920.2</v>
      </c>
      <c r="I43" s="66">
        <f t="shared" si="10"/>
        <v>612.04</v>
      </c>
      <c r="J43" s="64">
        <v>0</v>
      </c>
      <c r="K43" s="66">
        <f t="shared" si="9"/>
        <v>8123.44</v>
      </c>
    </row>
    <row r="44" spans="1:11" ht="17.25" customHeight="1">
      <c r="A44" s="67" t="s">
        <v>43</v>
      </c>
      <c r="B44" s="68">
        <v>284</v>
      </c>
      <c r="C44" s="68">
        <v>119</v>
      </c>
      <c r="D44" s="68">
        <v>69</v>
      </c>
      <c r="E44" s="68">
        <v>42</v>
      </c>
      <c r="F44" s="68">
        <v>408</v>
      </c>
      <c r="G44" s="68">
        <v>618</v>
      </c>
      <c r="H44" s="68">
        <v>215</v>
      </c>
      <c r="I44" s="68">
        <v>143</v>
      </c>
      <c r="J44" s="68">
        <v>0</v>
      </c>
      <c r="K44" s="68">
        <f t="shared" si="9"/>
        <v>1898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712912.3300000001</v>
      </c>
      <c r="C47" s="22">
        <f aca="true" t="shared" si="11" ref="C47:H47">+C48+C56</f>
        <v>1091671.1400000001</v>
      </c>
      <c r="D47" s="22">
        <f t="shared" si="11"/>
        <v>1431929.72</v>
      </c>
      <c r="E47" s="22">
        <f t="shared" si="11"/>
        <v>676926.9800000001</v>
      </c>
      <c r="F47" s="22">
        <f t="shared" si="11"/>
        <v>997941.73</v>
      </c>
      <c r="G47" s="22">
        <f t="shared" si="11"/>
        <v>1337667.76</v>
      </c>
      <c r="H47" s="22">
        <f t="shared" si="11"/>
        <v>638582.0499999999</v>
      </c>
      <c r="I47" s="22">
        <f>+I48+I56</f>
        <v>231988.85</v>
      </c>
      <c r="J47" s="22">
        <f>+J48+J56</f>
        <v>459188.78</v>
      </c>
      <c r="K47" s="22">
        <f>SUM(B47:J47)</f>
        <v>7578809.34</v>
      </c>
    </row>
    <row r="48" spans="1:11" ht="17.25" customHeight="1">
      <c r="A48" s="16" t="s">
        <v>46</v>
      </c>
      <c r="B48" s="23">
        <f>SUM(B49:B55)</f>
        <v>695412.43</v>
      </c>
      <c r="C48" s="23">
        <f aca="true" t="shared" si="12" ref="C48:H48">SUM(C49:C55)</f>
        <v>1069500.58</v>
      </c>
      <c r="D48" s="23">
        <f t="shared" si="12"/>
        <v>1406494.83</v>
      </c>
      <c r="E48" s="23">
        <f t="shared" si="12"/>
        <v>655885.9400000001</v>
      </c>
      <c r="F48" s="23">
        <f t="shared" si="12"/>
        <v>976305.23</v>
      </c>
      <c r="G48" s="23">
        <f t="shared" si="12"/>
        <v>1309754.14</v>
      </c>
      <c r="H48" s="23">
        <f t="shared" si="12"/>
        <v>620309.48</v>
      </c>
      <c r="I48" s="23">
        <f>SUM(I49:I55)</f>
        <v>231988.85</v>
      </c>
      <c r="J48" s="23">
        <f>SUM(J49:J55)</f>
        <v>445988.2</v>
      </c>
      <c r="K48" s="23">
        <f aca="true" t="shared" si="13" ref="K48:K56">SUM(B48:J48)</f>
        <v>7411639.679999999</v>
      </c>
    </row>
    <row r="49" spans="1:11" ht="17.25" customHeight="1">
      <c r="A49" s="35" t="s">
        <v>47</v>
      </c>
      <c r="B49" s="23">
        <f aca="true" t="shared" si="14" ref="B49:H49">ROUND(B30*B7,2)</f>
        <v>694617</v>
      </c>
      <c r="C49" s="23">
        <f t="shared" si="14"/>
        <v>1066797.45</v>
      </c>
      <c r="D49" s="23">
        <f t="shared" si="14"/>
        <v>1406317.54</v>
      </c>
      <c r="E49" s="23">
        <f t="shared" si="14"/>
        <v>655765.63</v>
      </c>
      <c r="F49" s="23">
        <f t="shared" si="14"/>
        <v>975160.69</v>
      </c>
      <c r="G49" s="23">
        <f t="shared" si="14"/>
        <v>1308034.46</v>
      </c>
      <c r="H49" s="23">
        <f t="shared" si="14"/>
        <v>594673.75</v>
      </c>
      <c r="I49" s="23">
        <f>ROUND(I30*I7,2)</f>
        <v>231580.5</v>
      </c>
      <c r="J49" s="23">
        <f>ROUND(J30*J7,2)</f>
        <v>445988.2</v>
      </c>
      <c r="K49" s="23">
        <f t="shared" si="13"/>
        <v>7378935.220000001</v>
      </c>
    </row>
    <row r="50" spans="1:11" ht="17.25" customHeight="1">
      <c r="A50" s="35" t="s">
        <v>48</v>
      </c>
      <c r="B50" s="19">
        <v>0</v>
      </c>
      <c r="C50" s="23">
        <f>ROUND(C31*C7,2)</f>
        <v>2371.27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2371.27</v>
      </c>
    </row>
    <row r="51" spans="1:11" ht="17.25" customHeight="1">
      <c r="A51" s="69" t="s">
        <v>123</v>
      </c>
      <c r="B51" s="70">
        <f>ROUND(B32*B7,2)</f>
        <v>-420.09</v>
      </c>
      <c r="C51" s="70">
        <f>ROUND(C32*C7,2)</f>
        <v>-177.46</v>
      </c>
      <c r="D51" s="70">
        <f aca="true" t="shared" si="15" ref="D51:I51">ROUND(D32*D7,2)</f>
        <v>-118.03</v>
      </c>
      <c r="E51" s="70">
        <f t="shared" si="15"/>
        <v>-59.45</v>
      </c>
      <c r="F51" s="70">
        <f t="shared" si="15"/>
        <v>-601.7</v>
      </c>
      <c r="G51" s="70">
        <f t="shared" si="15"/>
        <v>-925.36</v>
      </c>
      <c r="H51" s="70">
        <f t="shared" si="15"/>
        <v>-278.58</v>
      </c>
      <c r="I51" s="70">
        <f t="shared" si="15"/>
        <v>-203.69</v>
      </c>
      <c r="J51" s="64">
        <v>0</v>
      </c>
      <c r="K51" s="70">
        <f>SUM(B51:J51)</f>
        <v>-2784.36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24994.11</v>
      </c>
      <c r="I53" s="32">
        <f>+I35</f>
        <v>0</v>
      </c>
      <c r="J53" s="32">
        <f>+J35</f>
        <v>0</v>
      </c>
      <c r="K53" s="23">
        <f t="shared" si="13"/>
        <v>24994.11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1215.52</v>
      </c>
      <c r="C55" s="37">
        <v>509.32</v>
      </c>
      <c r="D55" s="37">
        <v>295.32</v>
      </c>
      <c r="E55" s="19">
        <v>179.76</v>
      </c>
      <c r="F55" s="37">
        <v>1746.24</v>
      </c>
      <c r="G55" s="37">
        <v>2645.04</v>
      </c>
      <c r="H55" s="37">
        <v>920.2</v>
      </c>
      <c r="I55" s="37">
        <v>612.04</v>
      </c>
      <c r="J55" s="19">
        <v>0</v>
      </c>
      <c r="K55" s="23">
        <f t="shared" si="13"/>
        <v>8123.44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-116938.5</v>
      </c>
      <c r="C60" s="36">
        <f t="shared" si="16"/>
        <v>-172898.63</v>
      </c>
      <c r="D60" s="36">
        <f t="shared" si="16"/>
        <v>-178413.25</v>
      </c>
      <c r="E60" s="36">
        <f t="shared" si="16"/>
        <v>-107482.49</v>
      </c>
      <c r="F60" s="36">
        <f t="shared" si="16"/>
        <v>-116713.65</v>
      </c>
      <c r="G60" s="36">
        <f t="shared" si="16"/>
        <v>-137512</v>
      </c>
      <c r="H60" s="36">
        <f t="shared" si="16"/>
        <v>-107544.5</v>
      </c>
      <c r="I60" s="36">
        <f t="shared" si="16"/>
        <v>-28234.55</v>
      </c>
      <c r="J60" s="36">
        <f t="shared" si="16"/>
        <v>-65398.979999999996</v>
      </c>
      <c r="K60" s="36">
        <f>SUM(B60:J60)</f>
        <v>-1031136.55</v>
      </c>
    </row>
    <row r="61" spans="1:11" ht="18.75" customHeight="1">
      <c r="A61" s="16" t="s">
        <v>78</v>
      </c>
      <c r="B61" s="36">
        <f aca="true" t="shared" si="17" ref="B61:J61">B62+B63+B64+B65+B66+B67</f>
        <v>-116938.5</v>
      </c>
      <c r="C61" s="36">
        <f t="shared" si="17"/>
        <v>-172735.5</v>
      </c>
      <c r="D61" s="36">
        <f t="shared" si="17"/>
        <v>-177327.5</v>
      </c>
      <c r="E61" s="36">
        <f t="shared" si="17"/>
        <v>-101864</v>
      </c>
      <c r="F61" s="36">
        <f t="shared" si="17"/>
        <v>-116333</v>
      </c>
      <c r="G61" s="36">
        <f t="shared" si="17"/>
        <v>-137494</v>
      </c>
      <c r="H61" s="36">
        <f t="shared" si="17"/>
        <v>-107544.5</v>
      </c>
      <c r="I61" s="36">
        <f t="shared" si="17"/>
        <v>-23327.5</v>
      </c>
      <c r="J61" s="36">
        <f t="shared" si="17"/>
        <v>-57179.5</v>
      </c>
      <c r="K61" s="36">
        <f aca="true" t="shared" si="18" ref="K61:K94">SUM(B61:J61)</f>
        <v>-1010744</v>
      </c>
    </row>
    <row r="62" spans="1:11" ht="18.75" customHeight="1">
      <c r="A62" s="12" t="s">
        <v>79</v>
      </c>
      <c r="B62" s="36">
        <f>-ROUND(B9*$D$3,2)</f>
        <v>-116938.5</v>
      </c>
      <c r="C62" s="36">
        <f aca="true" t="shared" si="19" ref="C62:J62">-ROUND(C9*$D$3,2)</f>
        <v>-172735.5</v>
      </c>
      <c r="D62" s="36">
        <f t="shared" si="19"/>
        <v>-177327.5</v>
      </c>
      <c r="E62" s="36">
        <f t="shared" si="19"/>
        <v>-101864</v>
      </c>
      <c r="F62" s="36">
        <f t="shared" si="19"/>
        <v>-116333</v>
      </c>
      <c r="G62" s="36">
        <f t="shared" si="19"/>
        <v>-137494</v>
      </c>
      <c r="H62" s="36">
        <f t="shared" si="19"/>
        <v>-107544.5</v>
      </c>
      <c r="I62" s="36">
        <f t="shared" si="19"/>
        <v>-23327.5</v>
      </c>
      <c r="J62" s="36">
        <f t="shared" si="19"/>
        <v>-57179.5</v>
      </c>
      <c r="K62" s="36">
        <f t="shared" si="18"/>
        <v>-1010744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124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-5618.49</v>
      </c>
      <c r="F68" s="36">
        <f t="shared" si="20"/>
        <v>-380.65</v>
      </c>
      <c r="G68" s="36">
        <f t="shared" si="20"/>
        <v>-18</v>
      </c>
      <c r="H68" s="36">
        <f t="shared" si="20"/>
        <v>0</v>
      </c>
      <c r="I68" s="36">
        <f t="shared" si="20"/>
        <v>-4907.05</v>
      </c>
      <c r="J68" s="36">
        <f t="shared" si="20"/>
        <v>-8219.48</v>
      </c>
      <c r="K68" s="36">
        <f t="shared" si="18"/>
        <v>-20392.55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-5618.49</v>
      </c>
      <c r="F92" s="19">
        <v>0</v>
      </c>
      <c r="G92" s="19">
        <v>0</v>
      </c>
      <c r="H92" s="19">
        <v>0</v>
      </c>
      <c r="I92" s="49">
        <v>-2923.06</v>
      </c>
      <c r="J92" s="49">
        <v>-8219.48</v>
      </c>
      <c r="K92" s="49">
        <f t="shared" si="18"/>
        <v>-16761.03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595973.8300000001</v>
      </c>
      <c r="C97" s="24">
        <f t="shared" si="21"/>
        <v>918772.5100000001</v>
      </c>
      <c r="D97" s="24">
        <f t="shared" si="21"/>
        <v>1253516.47</v>
      </c>
      <c r="E97" s="24">
        <f t="shared" si="21"/>
        <v>569444.4900000001</v>
      </c>
      <c r="F97" s="24">
        <f t="shared" si="21"/>
        <v>881228.08</v>
      </c>
      <c r="G97" s="24">
        <f t="shared" si="21"/>
        <v>1200155.76</v>
      </c>
      <c r="H97" s="24">
        <f t="shared" si="21"/>
        <v>531037.5499999999</v>
      </c>
      <c r="I97" s="24">
        <f>+I98+I99</f>
        <v>203754.30000000002</v>
      </c>
      <c r="J97" s="24">
        <f>+J98+J99</f>
        <v>393789.80000000005</v>
      </c>
      <c r="K97" s="49">
        <f>SUM(B97:J97)</f>
        <v>6547672.79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578473.93</v>
      </c>
      <c r="C98" s="24">
        <f t="shared" si="22"/>
        <v>896601.9500000001</v>
      </c>
      <c r="D98" s="24">
        <f t="shared" si="22"/>
        <v>1228081.58</v>
      </c>
      <c r="E98" s="24">
        <f t="shared" si="22"/>
        <v>548403.4500000001</v>
      </c>
      <c r="F98" s="24">
        <f t="shared" si="22"/>
        <v>859591.58</v>
      </c>
      <c r="G98" s="24">
        <f t="shared" si="22"/>
        <v>1172242.14</v>
      </c>
      <c r="H98" s="24">
        <f t="shared" si="22"/>
        <v>512764.98</v>
      </c>
      <c r="I98" s="24">
        <f t="shared" si="22"/>
        <v>203754.30000000002</v>
      </c>
      <c r="J98" s="24">
        <f t="shared" si="22"/>
        <v>380589.22000000003</v>
      </c>
      <c r="K98" s="49">
        <f>SUM(B98:J98)</f>
        <v>6380503.129999999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6547672.7700000005</v>
      </c>
      <c r="L105" s="55"/>
    </row>
    <row r="106" spans="1:11" ht="18.75" customHeight="1">
      <c r="A106" s="26" t="s">
        <v>74</v>
      </c>
      <c r="B106" s="27">
        <v>79241.97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79241.97</v>
      </c>
    </row>
    <row r="107" spans="1:11" ht="18.75" customHeight="1">
      <c r="A107" s="26" t="s">
        <v>75</v>
      </c>
      <c r="B107" s="27">
        <v>516731.86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516731.86</v>
      </c>
    </row>
    <row r="108" spans="1:11" ht="18.75" customHeight="1">
      <c r="A108" s="26" t="s">
        <v>76</v>
      </c>
      <c r="B108" s="41">
        <v>0</v>
      </c>
      <c r="C108" s="27">
        <f>+C97</f>
        <v>918772.5100000001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918772.5100000001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1253516.47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1253516.47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569444.4900000001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569444.4900000001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166203.17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166203.17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312426.2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312426.2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402598.7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402598.7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362546.99</v>
      </c>
      <c r="H115" s="41">
        <v>0</v>
      </c>
      <c r="I115" s="41">
        <v>0</v>
      </c>
      <c r="J115" s="41">
        <v>0</v>
      </c>
      <c r="K115" s="42">
        <f t="shared" si="24"/>
        <v>362546.99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32051</v>
      </c>
      <c r="H116" s="41">
        <v>0</v>
      </c>
      <c r="I116" s="41">
        <v>0</v>
      </c>
      <c r="J116" s="41">
        <v>0</v>
      </c>
      <c r="K116" s="42">
        <f t="shared" si="24"/>
        <v>32051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191610.28</v>
      </c>
      <c r="H117" s="41">
        <v>0</v>
      </c>
      <c r="I117" s="41">
        <v>0</v>
      </c>
      <c r="J117" s="41">
        <v>0</v>
      </c>
      <c r="K117" s="42">
        <f t="shared" si="24"/>
        <v>191610.28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166964.69</v>
      </c>
      <c r="H118" s="41">
        <v>0</v>
      </c>
      <c r="I118" s="41">
        <v>0</v>
      </c>
      <c r="J118" s="41">
        <v>0</v>
      </c>
      <c r="K118" s="42">
        <f t="shared" si="24"/>
        <v>166964.69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446982.79</v>
      </c>
      <c r="H119" s="41">
        <v>0</v>
      </c>
      <c r="I119" s="41">
        <v>0</v>
      </c>
      <c r="J119" s="41">
        <v>0</v>
      </c>
      <c r="K119" s="42">
        <f t="shared" si="24"/>
        <v>446982.79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185358.04</v>
      </c>
      <c r="I120" s="41">
        <v>0</v>
      </c>
      <c r="J120" s="41">
        <v>0</v>
      </c>
      <c r="K120" s="42">
        <f t="shared" si="24"/>
        <v>185358.04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345679.51</v>
      </c>
      <c r="I121" s="41">
        <v>0</v>
      </c>
      <c r="J121" s="41">
        <v>0</v>
      </c>
      <c r="K121" s="42">
        <f t="shared" si="24"/>
        <v>345679.51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203754.3</v>
      </c>
      <c r="J122" s="41">
        <v>0</v>
      </c>
      <c r="K122" s="42">
        <f t="shared" si="24"/>
        <v>203754.3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393789.8</v>
      </c>
      <c r="K123" s="45">
        <f t="shared" si="24"/>
        <v>393789.8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2015-01-15T19:51:58Z</dcterms:modified>
  <cp:category/>
  <cp:version/>
  <cp:contentType/>
  <cp:contentStatus/>
</cp:coreProperties>
</file>