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<sst xmlns="http://schemas.openxmlformats.org/spreadsheetml/2006/main" count="128" uniqueCount="128">
  <si>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</si>
  <si>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</si>
  <si>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</si>
  <si>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</si>
  <si>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</si>
  <si>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</si>
  <si>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</si>
  <si>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</si>
  <si>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</si>
  <si>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</si>
  <si>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</si>
  <si>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</si>
  <si>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</si>
  <si>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</si>
  <si>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</si>
  <si>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</si>
  <si>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</si>
  <si>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</si>
  <si>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</si>
  <si>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</si>
  <si>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</si>
  <si>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</si>
  <si>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</si>
  <si>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</si>
  <si>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</si>
  <si>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</si>
  <si>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</si>
  <si>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</si>
  <si>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</si>
  <si>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</si>
  <si>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</si>
  <si>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</si>
  <si>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</si>
  <si>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</si>
  <si>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</si>
  <si>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</si>
  <si>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</si>
  <si>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</si>
  <si>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</si>
  <si>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</si>
  <si>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</si>
  <si>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</si>
  <si>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</si>
  <si>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</si>
  <si>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</si>
  <si>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</si>
  <si>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</si>
  <si>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</si>
  <si>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</si>
  <si>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</si>
  <si>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</si>
  <si>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</si>
  <si>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</si>
  <si>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</si>
  <si>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</si>
  <si>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</si>
  <si>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</si>
  <si>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</si>
  <si>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</si>
  <si>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</si>
  <si>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</si>
  <si>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</si>
  <si>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</si>
  <si>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</si>
  <si>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</si>
  <si>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</si>
  <si>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</si>
  <si>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</si>
  <si>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</si>
  <si>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</si>
  <si>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</si>
  <si>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</si>
  <si>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</si>
  <si>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</si>
  <si>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</si>
  <si>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</si>
  <si>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</si>
  <si>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</si>
  <si>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</si>
  <si>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</si>
  <si>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</si>
  <si>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</si>
  <si>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</si>
  <si>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</si>
  <si>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</si>
  <si>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</si>
  <si>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</si>
  <si>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</si>
  <si>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</si>
  <si>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</si>
  <si>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</si>
  <si>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</si>
  <si>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</si>
  <si>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</si>
  <si>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</si>
  <si>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</si>
  <si>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</si>
  <si>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</si>
  <si>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</si>
  <si>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</si>
  <si>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</si>
  <si>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</si>
  <si>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</si>
  <si>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</si>
  <si>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</si>
  <si>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</si>
  <si>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</si>
  <si>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</si>
  <si>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</si>
  <si>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</si>
  <si>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</si>
  <si>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</si>
  <si>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</si>
  <si>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</si>
  <si>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</si>
  <si>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</si>
  <si>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</si>
  <si>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</si>
  <si>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</si>
  <si>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</si>
  <si>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</si>
  <si>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</si>
  <si>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</si>
  <si>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</si>
  <si>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08/01/15 - VENCIMENTO 15/01/15</t>
  </si>
  <si>
    <t>6.3. Revisão de Remuneração pelo Transporte Coletivo  (1)</t>
  </si>
  <si>
    <t>Nota:</t>
  </si>
  <si>
    <t>(1) - Pagamento de combustível não fóssil referente ao período de jan/14 a mai/14 e ago/14 (área 7) e do período de set/14 a nov/14 (áreas 3, 5, 6 e 7).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</si>
</sst>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1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2" t="s">
        <v>15</v>
      </c>
      <c r="B4" s="74" t="s">
        <v>110</v>
      </c>
      <c r="C4" s="75"/>
      <c r="D4" s="75"/>
      <c r="E4" s="75"/>
      <c r="F4" s="75"/>
      <c r="G4" s="75"/>
      <c r="H4" s="75"/>
      <c r="I4" s="75"/>
      <c r="J4" s="76"/>
      <c r="K4" s="73" t="s">
        <v>16</v>
      </c>
    </row>
    <row r="5" spans="1:11" ht="38.25">
      <c r="A5" s="72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7" t="s">
        <v>109</v>
      </c>
      <c r="J5" s="77" t="s">
        <v>108</v>
      </c>
      <c r="K5" s="72"/>
    </row>
    <row r="6" spans="1:11" ht="18.75" customHeight="1">
      <c r="A6" s="7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8"/>
      <c r="J6" s="78"/>
      <c r="K6" s="72"/>
    </row>
    <row r="7" spans="1:12" ht="17.25" customHeight="1">
      <c r="A7" s="8" t="s">
        <v>30</v>
      </c>
      <c r="B7" s="9">
        <f aca="true" t="shared" si="0" ref="B7:K7">+B8+B20+B24+B27</f>
        <v>495997</v>
      </c>
      <c r="C7" s="9">
        <f t="shared" si="0"/>
        <v>656590</v>
      </c>
      <c r="D7" s="9">
        <f t="shared" si="0"/>
        <v>702426</v>
      </c>
      <c r="E7" s="9">
        <f t="shared" si="0"/>
        <v>464341</v>
      </c>
      <c r="F7" s="9">
        <f t="shared" si="0"/>
        <v>632059</v>
      </c>
      <c r="G7" s="9">
        <f t="shared" si="0"/>
        <v>1035910</v>
      </c>
      <c r="H7" s="9">
        <f t="shared" si="0"/>
        <v>456171</v>
      </c>
      <c r="I7" s="9">
        <f t="shared" si="0"/>
        <v>98887</v>
      </c>
      <c r="J7" s="9">
        <f t="shared" si="0"/>
        <v>268888</v>
      </c>
      <c r="K7" s="9">
        <f t="shared" si="0"/>
        <v>4811269</v>
      </c>
      <c r="L7" s="53"/>
    </row>
    <row r="8" spans="1:11" ht="17.25" customHeight="1">
      <c r="A8" s="10" t="s">
        <v>116</v>
      </c>
      <c r="B8" s="11">
        <f>B9+B12+B16</f>
        <v>287246</v>
      </c>
      <c r="C8" s="11">
        <f aca="true" t="shared" si="1" ref="C8:J8">C9+C12+C16</f>
        <v>385619</v>
      </c>
      <c r="D8" s="11">
        <f t="shared" si="1"/>
        <v>386041</v>
      </c>
      <c r="E8" s="11">
        <f t="shared" si="1"/>
        <v>269169</v>
      </c>
      <c r="F8" s="11">
        <f t="shared" si="1"/>
        <v>341627</v>
      </c>
      <c r="G8" s="11">
        <f t="shared" si="1"/>
        <v>548131</v>
      </c>
      <c r="H8" s="11">
        <f t="shared" si="1"/>
        <v>274806</v>
      </c>
      <c r="I8" s="11">
        <f t="shared" si="1"/>
        <v>50463</v>
      </c>
      <c r="J8" s="11">
        <f t="shared" si="1"/>
        <v>147512</v>
      </c>
      <c r="K8" s="11">
        <f>SUM(B8:J8)</f>
        <v>2690614</v>
      </c>
    </row>
    <row r="9" spans="1:11" ht="17.25" customHeight="1">
      <c r="A9" s="15" t="s">
        <v>17</v>
      </c>
      <c r="B9" s="13">
        <f>+B10+B11</f>
        <v>42898</v>
      </c>
      <c r="C9" s="13">
        <f aca="true" t="shared" si="2" ref="C9:J9">+C10+C11</f>
        <v>60117</v>
      </c>
      <c r="D9" s="13">
        <f t="shared" si="2"/>
        <v>58089</v>
      </c>
      <c r="E9" s="13">
        <f t="shared" si="2"/>
        <v>38782</v>
      </c>
      <c r="F9" s="13">
        <f t="shared" si="2"/>
        <v>42353</v>
      </c>
      <c r="G9" s="13">
        <f t="shared" si="2"/>
        <v>52855</v>
      </c>
      <c r="H9" s="13">
        <f t="shared" si="2"/>
        <v>48024</v>
      </c>
      <c r="I9" s="13">
        <f t="shared" si="2"/>
        <v>9028</v>
      </c>
      <c r="J9" s="13">
        <f t="shared" si="2"/>
        <v>19666</v>
      </c>
      <c r="K9" s="11">
        <f>SUM(B9:J9)</f>
        <v>371812</v>
      </c>
    </row>
    <row r="10" spans="1:11" ht="17.25" customHeight="1">
      <c r="A10" s="30" t="s">
        <v>18</v>
      </c>
      <c r="B10" s="13">
        <v>42898</v>
      </c>
      <c r="C10" s="13">
        <v>60117</v>
      </c>
      <c r="D10" s="13">
        <v>58089</v>
      </c>
      <c r="E10" s="13">
        <v>38782</v>
      </c>
      <c r="F10" s="13">
        <v>42353</v>
      </c>
      <c r="G10" s="13">
        <v>52855</v>
      </c>
      <c r="H10" s="13">
        <v>48024</v>
      </c>
      <c r="I10" s="13">
        <v>9028</v>
      </c>
      <c r="J10" s="13">
        <v>19666</v>
      </c>
      <c r="K10" s="11">
        <f>SUM(B10:J10)</f>
        <v>371812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239501</v>
      </c>
      <c r="C12" s="17">
        <f t="shared" si="3"/>
        <v>318483</v>
      </c>
      <c r="D12" s="17">
        <f t="shared" si="3"/>
        <v>321887</v>
      </c>
      <c r="E12" s="17">
        <f t="shared" si="3"/>
        <v>225718</v>
      </c>
      <c r="F12" s="17">
        <f t="shared" si="3"/>
        <v>293193</v>
      </c>
      <c r="G12" s="17">
        <f t="shared" si="3"/>
        <v>484929</v>
      </c>
      <c r="H12" s="17">
        <f t="shared" si="3"/>
        <v>221883</v>
      </c>
      <c r="I12" s="17">
        <f t="shared" si="3"/>
        <v>40366</v>
      </c>
      <c r="J12" s="17">
        <f t="shared" si="3"/>
        <v>125477</v>
      </c>
      <c r="K12" s="11">
        <f aca="true" t="shared" si="4" ref="K12:K27">SUM(B12:J12)</f>
        <v>2271437</v>
      </c>
    </row>
    <row r="13" spans="1:13" ht="17.25" customHeight="1">
      <c r="A13" s="14" t="s">
        <v>20</v>
      </c>
      <c r="B13" s="13">
        <v>117228</v>
      </c>
      <c r="C13" s="13">
        <v>166481</v>
      </c>
      <c r="D13" s="13">
        <v>172872</v>
      </c>
      <c r="E13" s="13">
        <v>118298</v>
      </c>
      <c r="F13" s="13">
        <v>153091</v>
      </c>
      <c r="G13" s="13">
        <v>238379</v>
      </c>
      <c r="H13" s="13">
        <v>107960</v>
      </c>
      <c r="I13" s="13">
        <v>23341</v>
      </c>
      <c r="J13" s="13">
        <v>66715</v>
      </c>
      <c r="K13" s="11">
        <f t="shared" si="4"/>
        <v>1164365</v>
      </c>
      <c r="L13" s="53"/>
      <c r="M13" s="54"/>
    </row>
    <row r="14" spans="1:12" ht="17.25" customHeight="1">
      <c r="A14" s="14" t="s">
        <v>21</v>
      </c>
      <c r="B14" s="13">
        <v>115337</v>
      </c>
      <c r="C14" s="13">
        <v>142316</v>
      </c>
      <c r="D14" s="13">
        <v>139616</v>
      </c>
      <c r="E14" s="13">
        <v>101151</v>
      </c>
      <c r="F14" s="13">
        <v>132038</v>
      </c>
      <c r="G14" s="13">
        <v>235344</v>
      </c>
      <c r="H14" s="13">
        <v>106838</v>
      </c>
      <c r="I14" s="13">
        <v>15773</v>
      </c>
      <c r="J14" s="13">
        <v>55298</v>
      </c>
      <c r="K14" s="11">
        <f t="shared" si="4"/>
        <v>1043711</v>
      </c>
      <c r="L14" s="53"/>
    </row>
    <row r="15" spans="1:11" ht="17.25" customHeight="1">
      <c r="A15" s="14" t="s">
        <v>22</v>
      </c>
      <c r="B15" s="13">
        <v>6936</v>
      </c>
      <c r="C15" s="13">
        <v>9686</v>
      </c>
      <c r="D15" s="13">
        <v>9399</v>
      </c>
      <c r="E15" s="13">
        <v>6269</v>
      </c>
      <c r="F15" s="13">
        <v>8064</v>
      </c>
      <c r="G15" s="13">
        <v>11206</v>
      </c>
      <c r="H15" s="13">
        <v>7085</v>
      </c>
      <c r="I15" s="13">
        <v>1252</v>
      </c>
      <c r="J15" s="13">
        <v>3464</v>
      </c>
      <c r="K15" s="11">
        <f t="shared" si="4"/>
        <v>63361</v>
      </c>
    </row>
    <row r="16" spans="1:11" ht="17.25" customHeight="1">
      <c r="A16" s="15" t="s">
        <v>112</v>
      </c>
      <c r="B16" s="13">
        <f>B17+B18+B19</f>
        <v>4847</v>
      </c>
      <c r="C16" s="13">
        <f aca="true" t="shared" si="5" ref="C16:J16">C17+C18+C19</f>
        <v>7019</v>
      </c>
      <c r="D16" s="13">
        <f t="shared" si="5"/>
        <v>6065</v>
      </c>
      <c r="E16" s="13">
        <f t="shared" si="5"/>
        <v>4669</v>
      </c>
      <c r="F16" s="13">
        <f t="shared" si="5"/>
        <v>6081</v>
      </c>
      <c r="G16" s="13">
        <f t="shared" si="5"/>
        <v>10347</v>
      </c>
      <c r="H16" s="13">
        <f t="shared" si="5"/>
        <v>4899</v>
      </c>
      <c r="I16" s="13">
        <f t="shared" si="5"/>
        <v>1069</v>
      </c>
      <c r="J16" s="13">
        <f t="shared" si="5"/>
        <v>2369</v>
      </c>
      <c r="K16" s="11">
        <f t="shared" si="4"/>
        <v>47365</v>
      </c>
    </row>
    <row r="17" spans="1:11" ht="17.25" customHeight="1">
      <c r="A17" s="14" t="s">
        <v>113</v>
      </c>
      <c r="B17" s="13">
        <v>4365</v>
      </c>
      <c r="C17" s="13">
        <v>6415</v>
      </c>
      <c r="D17" s="13">
        <v>5545</v>
      </c>
      <c r="E17" s="13">
        <v>4189</v>
      </c>
      <c r="F17" s="13">
        <v>5541</v>
      </c>
      <c r="G17" s="13">
        <v>9251</v>
      </c>
      <c r="H17" s="13">
        <v>4450</v>
      </c>
      <c r="I17" s="13">
        <v>1001</v>
      </c>
      <c r="J17" s="13">
        <v>2182</v>
      </c>
      <c r="K17" s="11">
        <f t="shared" si="4"/>
        <v>42939</v>
      </c>
    </row>
    <row r="18" spans="1:11" ht="17.25" customHeight="1">
      <c r="A18" s="14" t="s">
        <v>114</v>
      </c>
      <c r="B18" s="13">
        <v>421</v>
      </c>
      <c r="C18" s="13">
        <v>507</v>
      </c>
      <c r="D18" s="13">
        <v>460</v>
      </c>
      <c r="E18" s="13">
        <v>436</v>
      </c>
      <c r="F18" s="13">
        <v>477</v>
      </c>
      <c r="G18" s="13">
        <v>991</v>
      </c>
      <c r="H18" s="13">
        <v>370</v>
      </c>
      <c r="I18" s="13">
        <v>58</v>
      </c>
      <c r="J18" s="13">
        <v>168</v>
      </c>
      <c r="K18" s="11">
        <f t="shared" si="4"/>
        <v>3888</v>
      </c>
    </row>
    <row r="19" spans="1:11" ht="17.25" customHeight="1">
      <c r="A19" s="14" t="s">
        <v>115</v>
      </c>
      <c r="B19" s="13">
        <v>61</v>
      </c>
      <c r="C19" s="13">
        <v>97</v>
      </c>
      <c r="D19" s="13">
        <v>60</v>
      </c>
      <c r="E19" s="13">
        <v>44</v>
      </c>
      <c r="F19" s="13">
        <v>63</v>
      </c>
      <c r="G19" s="13">
        <v>105</v>
      </c>
      <c r="H19" s="13">
        <v>79</v>
      </c>
      <c r="I19" s="13">
        <v>10</v>
      </c>
      <c r="J19" s="13">
        <v>19</v>
      </c>
      <c r="K19" s="11">
        <f t="shared" si="4"/>
        <v>538</v>
      </c>
    </row>
    <row r="20" spans="1:11" ht="17.25" customHeight="1">
      <c r="A20" s="16" t="s">
        <v>23</v>
      </c>
      <c r="B20" s="11">
        <f>+B21+B22+B23</f>
        <v>161913</v>
      </c>
      <c r="C20" s="11">
        <f aca="true" t="shared" si="6" ref="C20:J20">+C21+C22+C23</f>
        <v>197973</v>
      </c>
      <c r="D20" s="11">
        <f t="shared" si="6"/>
        <v>227209</v>
      </c>
      <c r="E20" s="11">
        <f t="shared" si="6"/>
        <v>143239</v>
      </c>
      <c r="F20" s="11">
        <f t="shared" si="6"/>
        <v>227399</v>
      </c>
      <c r="G20" s="11">
        <f t="shared" si="6"/>
        <v>413520</v>
      </c>
      <c r="H20" s="11">
        <f t="shared" si="6"/>
        <v>140195</v>
      </c>
      <c r="I20" s="11">
        <f t="shared" si="6"/>
        <v>32843</v>
      </c>
      <c r="J20" s="11">
        <f t="shared" si="6"/>
        <v>82760</v>
      </c>
      <c r="K20" s="11">
        <f t="shared" si="4"/>
        <v>1627051</v>
      </c>
    </row>
    <row r="21" spans="1:12" ht="17.25" customHeight="1">
      <c r="A21" s="12" t="s">
        <v>24</v>
      </c>
      <c r="B21" s="13">
        <v>88313</v>
      </c>
      <c r="C21" s="13">
        <v>117593</v>
      </c>
      <c r="D21" s="13">
        <v>136468</v>
      </c>
      <c r="E21" s="13">
        <v>84250</v>
      </c>
      <c r="F21" s="13">
        <v>131973</v>
      </c>
      <c r="G21" s="13">
        <v>221516</v>
      </c>
      <c r="H21" s="13">
        <v>80309</v>
      </c>
      <c r="I21" s="13">
        <v>20890</v>
      </c>
      <c r="J21" s="13">
        <v>48570</v>
      </c>
      <c r="K21" s="11">
        <f t="shared" si="4"/>
        <v>929882</v>
      </c>
      <c r="L21" s="53"/>
    </row>
    <row r="22" spans="1:12" ht="17.25" customHeight="1">
      <c r="A22" s="12" t="s">
        <v>25</v>
      </c>
      <c r="B22" s="13">
        <v>69391</v>
      </c>
      <c r="C22" s="13">
        <v>75049</v>
      </c>
      <c r="D22" s="13">
        <v>84772</v>
      </c>
      <c r="E22" s="13">
        <v>55602</v>
      </c>
      <c r="F22" s="13">
        <v>89991</v>
      </c>
      <c r="G22" s="13">
        <v>183581</v>
      </c>
      <c r="H22" s="13">
        <v>56187</v>
      </c>
      <c r="I22" s="13">
        <v>11087</v>
      </c>
      <c r="J22" s="13">
        <v>32152</v>
      </c>
      <c r="K22" s="11">
        <f t="shared" si="4"/>
        <v>657812</v>
      </c>
      <c r="L22" s="53"/>
    </row>
    <row r="23" spans="1:11" ht="17.25" customHeight="1">
      <c r="A23" s="12" t="s">
        <v>26</v>
      </c>
      <c r="B23" s="13">
        <v>4209</v>
      </c>
      <c r="C23" s="13">
        <v>5331</v>
      </c>
      <c r="D23" s="13">
        <v>5969</v>
      </c>
      <c r="E23" s="13">
        <v>3387</v>
      </c>
      <c r="F23" s="13">
        <v>5435</v>
      </c>
      <c r="G23" s="13">
        <v>8423</v>
      </c>
      <c r="H23" s="13">
        <v>3699</v>
      </c>
      <c r="I23" s="13">
        <v>866</v>
      </c>
      <c r="J23" s="13">
        <v>2038</v>
      </c>
      <c r="K23" s="11">
        <f t="shared" si="4"/>
        <v>39357</v>
      </c>
    </row>
    <row r="24" spans="1:11" ht="17.25" customHeight="1">
      <c r="A24" s="16" t="s">
        <v>27</v>
      </c>
      <c r="B24" s="13">
        <v>46838</v>
      </c>
      <c r="C24" s="13">
        <v>72998</v>
      </c>
      <c r="D24" s="13">
        <v>89176</v>
      </c>
      <c r="E24" s="13">
        <v>51933</v>
      </c>
      <c r="F24" s="13">
        <v>63033</v>
      </c>
      <c r="G24" s="13">
        <v>74259</v>
      </c>
      <c r="H24" s="13">
        <v>36264</v>
      </c>
      <c r="I24" s="13">
        <v>15581</v>
      </c>
      <c r="J24" s="13">
        <v>38616</v>
      </c>
      <c r="K24" s="11">
        <f t="shared" si="4"/>
        <v>488698</v>
      </c>
    </row>
    <row r="25" spans="1:12" ht="17.25" customHeight="1">
      <c r="A25" s="12" t="s">
        <v>28</v>
      </c>
      <c r="B25" s="13">
        <v>29976</v>
      </c>
      <c r="C25" s="13">
        <v>46719</v>
      </c>
      <c r="D25" s="13">
        <v>57073</v>
      </c>
      <c r="E25" s="13">
        <v>33237</v>
      </c>
      <c r="F25" s="13">
        <v>40341</v>
      </c>
      <c r="G25" s="13">
        <v>47526</v>
      </c>
      <c r="H25" s="13">
        <v>23209</v>
      </c>
      <c r="I25" s="13">
        <v>9972</v>
      </c>
      <c r="J25" s="13">
        <v>24714</v>
      </c>
      <c r="K25" s="11">
        <f t="shared" si="4"/>
        <v>312767</v>
      </c>
      <c r="L25" s="53"/>
    </row>
    <row r="26" spans="1:12" ht="17.25" customHeight="1">
      <c r="A26" s="12" t="s">
        <v>29</v>
      </c>
      <c r="B26" s="13">
        <v>16862</v>
      </c>
      <c r="C26" s="13">
        <v>26279</v>
      </c>
      <c r="D26" s="13">
        <v>32103</v>
      </c>
      <c r="E26" s="13">
        <v>18696</v>
      </c>
      <c r="F26" s="13">
        <v>22692</v>
      </c>
      <c r="G26" s="13">
        <v>26733</v>
      </c>
      <c r="H26" s="13">
        <v>13055</v>
      </c>
      <c r="I26" s="13">
        <v>5609</v>
      </c>
      <c r="J26" s="13">
        <v>13902</v>
      </c>
      <c r="K26" s="11">
        <f t="shared" si="4"/>
        <v>175931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4906</v>
      </c>
      <c r="I27" s="11">
        <v>0</v>
      </c>
      <c r="J27" s="11">
        <v>0</v>
      </c>
      <c r="K27" s="11">
        <f t="shared" si="4"/>
        <v>4906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2.41224024</v>
      </c>
      <c r="C29" s="60">
        <f aca="true" t="shared" si="7" ref="C29:J29">SUM(C30:C33)</f>
        <v>2.7528218399999997</v>
      </c>
      <c r="D29" s="60">
        <f t="shared" si="7"/>
        <v>3.0992737999999997</v>
      </c>
      <c r="E29" s="60">
        <f t="shared" si="7"/>
        <v>2.63576102</v>
      </c>
      <c r="F29" s="60">
        <f t="shared" si="7"/>
        <v>2.5575216600000004</v>
      </c>
      <c r="G29" s="60">
        <f t="shared" si="7"/>
        <v>2.1999006</v>
      </c>
      <c r="H29" s="60">
        <f t="shared" si="7"/>
        <v>2.523067</v>
      </c>
      <c r="I29" s="60">
        <f t="shared" si="7"/>
        <v>4.47675892</v>
      </c>
      <c r="J29" s="60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1" t="s">
        <v>122</v>
      </c>
      <c r="B32" s="62">
        <v>-0.00145976</v>
      </c>
      <c r="C32" s="62">
        <v>-0.00028416</v>
      </c>
      <c r="D32" s="62">
        <v>-0.0002262</v>
      </c>
      <c r="E32" s="62">
        <v>-0.00023898</v>
      </c>
      <c r="F32" s="62">
        <v>-0.00147834</v>
      </c>
      <c r="G32" s="62">
        <v>-0.0014994</v>
      </c>
      <c r="H32" s="62">
        <v>-0.001133</v>
      </c>
      <c r="I32" s="62">
        <v>-0.00394108</v>
      </c>
      <c r="J32" s="32">
        <v>0</v>
      </c>
      <c r="K32" s="63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15402.15</v>
      </c>
      <c r="I35" s="19">
        <v>0</v>
      </c>
      <c r="J35" s="19">
        <v>0</v>
      </c>
      <c r="K35" s="23">
        <f>SUM(B35:J35)</f>
        <v>15402.15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1215.52</v>
      </c>
      <c r="C39" s="19">
        <f aca="true" t="shared" si="8" ref="C39:J39">+C43</f>
        <v>316.72</v>
      </c>
      <c r="D39" s="23">
        <f t="shared" si="8"/>
        <v>256.8</v>
      </c>
      <c r="E39" s="19">
        <f t="shared" si="8"/>
        <v>179.76</v>
      </c>
      <c r="F39" s="23">
        <f t="shared" si="8"/>
        <v>1634.96</v>
      </c>
      <c r="G39" s="23">
        <f t="shared" si="8"/>
        <v>2546.6</v>
      </c>
      <c r="H39" s="23">
        <f t="shared" si="8"/>
        <v>881.68</v>
      </c>
      <c r="I39" s="19">
        <f t="shared" si="8"/>
        <v>612.04</v>
      </c>
      <c r="J39" s="19">
        <f t="shared" si="8"/>
        <v>0</v>
      </c>
      <c r="K39" s="23">
        <f aca="true" t="shared" si="9" ref="K39:K44">SUM(B39:J39)</f>
        <v>7644.080000000001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121</v>
      </c>
      <c r="B43" s="65">
        <f>ROUND(B44*B45,2)</f>
        <v>1215.52</v>
      </c>
      <c r="C43" s="65">
        <f aca="true" t="shared" si="10" ref="C43:I43">ROUND(C44*C45,2)</f>
        <v>316.72</v>
      </c>
      <c r="D43" s="65">
        <f t="shared" si="10"/>
        <v>256.8</v>
      </c>
      <c r="E43" s="65">
        <f t="shared" si="10"/>
        <v>179.76</v>
      </c>
      <c r="F43" s="65">
        <f t="shared" si="10"/>
        <v>1634.96</v>
      </c>
      <c r="G43" s="65">
        <f t="shared" si="10"/>
        <v>2546.6</v>
      </c>
      <c r="H43" s="65">
        <f t="shared" si="10"/>
        <v>881.68</v>
      </c>
      <c r="I43" s="65">
        <f t="shared" si="10"/>
        <v>612.04</v>
      </c>
      <c r="J43" s="63">
        <v>0</v>
      </c>
      <c r="K43" s="65">
        <f t="shared" si="9"/>
        <v>7644.080000000001</v>
      </c>
    </row>
    <row r="44" spans="1:11" ht="17.25" customHeight="1">
      <c r="A44" s="66" t="s">
        <v>43</v>
      </c>
      <c r="B44" s="67">
        <v>284</v>
      </c>
      <c r="C44" s="67">
        <v>74</v>
      </c>
      <c r="D44" s="67">
        <v>60</v>
      </c>
      <c r="E44" s="67">
        <v>42</v>
      </c>
      <c r="F44" s="67">
        <v>382</v>
      </c>
      <c r="G44" s="67">
        <v>595</v>
      </c>
      <c r="H44" s="67">
        <v>206</v>
      </c>
      <c r="I44" s="67">
        <v>143</v>
      </c>
      <c r="J44" s="67">
        <v>0</v>
      </c>
      <c r="K44" s="67">
        <f t="shared" si="9"/>
        <v>1786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0</v>
      </c>
      <c r="K45" s="65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1215179.3399999999</v>
      </c>
      <c r="C47" s="22">
        <f aca="true" t="shared" si="11" ref="C47:H47">+C48+C56</f>
        <v>1829962.5699999998</v>
      </c>
      <c r="D47" s="22">
        <f t="shared" si="11"/>
        <v>2202702.19</v>
      </c>
      <c r="E47" s="22">
        <f t="shared" si="11"/>
        <v>1245112.71</v>
      </c>
      <c r="F47" s="22">
        <f t="shared" si="11"/>
        <v>1639776.04</v>
      </c>
      <c r="G47" s="22">
        <f t="shared" si="11"/>
        <v>2309359.25</v>
      </c>
      <c r="H47" s="22">
        <f t="shared" si="11"/>
        <v>1185506.4</v>
      </c>
      <c r="I47" s="22">
        <f>+I48+I56</f>
        <v>443305.3</v>
      </c>
      <c r="J47" s="22">
        <f>+J48+J56</f>
        <v>727555.33</v>
      </c>
      <c r="K47" s="22">
        <f>SUM(B47:J47)</f>
        <v>12798459.13</v>
      </c>
    </row>
    <row r="48" spans="1:11" ht="17.25" customHeight="1">
      <c r="A48" s="16" t="s">
        <v>46</v>
      </c>
      <c r="B48" s="23">
        <f>SUM(B49:B55)</f>
        <v>1197679.44</v>
      </c>
      <c r="C48" s="23">
        <f aca="true" t="shared" si="12" ref="C48:H48">SUM(C49:C55)</f>
        <v>1807792.0099999998</v>
      </c>
      <c r="D48" s="23">
        <f t="shared" si="12"/>
        <v>2177267.3</v>
      </c>
      <c r="E48" s="23">
        <f t="shared" si="12"/>
        <v>1224071.67</v>
      </c>
      <c r="F48" s="23">
        <f t="shared" si="12"/>
        <v>1618139.54</v>
      </c>
      <c r="G48" s="23">
        <f t="shared" si="12"/>
        <v>2281445.63</v>
      </c>
      <c r="H48" s="23">
        <f t="shared" si="12"/>
        <v>1167233.8299999998</v>
      </c>
      <c r="I48" s="23">
        <f>SUM(I49:I55)</f>
        <v>443305.3</v>
      </c>
      <c r="J48" s="23">
        <f>SUM(J49:J55)</f>
        <v>714354.75</v>
      </c>
      <c r="K48" s="23">
        <f aca="true" t="shared" si="13" ref="K48:K56">SUM(B48:J48)</f>
        <v>12631289.47</v>
      </c>
    </row>
    <row r="49" spans="1:11" ht="17.25" customHeight="1">
      <c r="A49" s="35" t="s">
        <v>47</v>
      </c>
      <c r="B49" s="23">
        <f aca="true" t="shared" si="14" ref="B49:H49">ROUND(B30*B7,2)</f>
        <v>1197187.96</v>
      </c>
      <c r="C49" s="23">
        <f t="shared" si="14"/>
        <v>1803652.73</v>
      </c>
      <c r="D49" s="23">
        <f t="shared" si="14"/>
        <v>2177169.39</v>
      </c>
      <c r="E49" s="23">
        <f t="shared" si="14"/>
        <v>1224002.88</v>
      </c>
      <c r="F49" s="23">
        <f t="shared" si="14"/>
        <v>1617438.98</v>
      </c>
      <c r="G49" s="23">
        <f t="shared" si="14"/>
        <v>2280452.27</v>
      </c>
      <c r="H49" s="23">
        <f t="shared" si="14"/>
        <v>1151466.84</v>
      </c>
      <c r="I49" s="23">
        <f>ROUND(I30*I7,2)</f>
        <v>443082.98</v>
      </c>
      <c r="J49" s="23">
        <f>ROUND(J30*J7,2)</f>
        <v>714354.75</v>
      </c>
      <c r="K49" s="23">
        <f t="shared" si="13"/>
        <v>12608808.78</v>
      </c>
    </row>
    <row r="50" spans="1:11" ht="17.25" customHeight="1">
      <c r="A50" s="35" t="s">
        <v>48</v>
      </c>
      <c r="B50" s="19">
        <v>0</v>
      </c>
      <c r="C50" s="23">
        <f>ROUND(C31*C7,2)</f>
        <v>4009.14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4009.14</v>
      </c>
    </row>
    <row r="51" spans="1:11" ht="17.25" customHeight="1">
      <c r="A51" s="68" t="s">
        <v>123</v>
      </c>
      <c r="B51" s="69">
        <f>ROUND(B32*B7,2)</f>
        <v>-724.04</v>
      </c>
      <c r="C51" s="69">
        <f>ROUND(C32*C7,2)</f>
        <v>-186.58</v>
      </c>
      <c r="D51" s="69">
        <f aca="true" t="shared" si="15" ref="D51:I51">ROUND(D32*D7,2)</f>
        <v>-158.89</v>
      </c>
      <c r="E51" s="69">
        <f t="shared" si="15"/>
        <v>-110.97</v>
      </c>
      <c r="F51" s="69">
        <f t="shared" si="15"/>
        <v>-934.4</v>
      </c>
      <c r="G51" s="69">
        <f t="shared" si="15"/>
        <v>-1553.24</v>
      </c>
      <c r="H51" s="69">
        <f t="shared" si="15"/>
        <v>-516.84</v>
      </c>
      <c r="I51" s="69">
        <f t="shared" si="15"/>
        <v>-389.72</v>
      </c>
      <c r="J51" s="63">
        <v>0</v>
      </c>
      <c r="K51" s="69">
        <f>SUM(B51:J51)</f>
        <v>-4574.68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15402.15</v>
      </c>
      <c r="I53" s="32">
        <f>+I35</f>
        <v>0</v>
      </c>
      <c r="J53" s="32">
        <f>+J35</f>
        <v>0</v>
      </c>
      <c r="K53" s="23">
        <f t="shared" si="13"/>
        <v>15402.15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1215.52</v>
      </c>
      <c r="C55" s="37">
        <v>316.72</v>
      </c>
      <c r="D55" s="37">
        <v>256.8</v>
      </c>
      <c r="E55" s="37">
        <v>179.76</v>
      </c>
      <c r="F55" s="37">
        <v>1634.96</v>
      </c>
      <c r="G55" s="37">
        <v>2546.6</v>
      </c>
      <c r="H55" s="37">
        <v>881.68</v>
      </c>
      <c r="I55" s="37">
        <v>612.04</v>
      </c>
      <c r="J55" s="19">
        <v>0</v>
      </c>
      <c r="K55" s="23">
        <f t="shared" si="13"/>
        <v>7644.080000000001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-236829.2</v>
      </c>
      <c r="C60" s="36">
        <f t="shared" si="16"/>
        <v>-238139.06</v>
      </c>
      <c r="D60" s="36">
        <f t="shared" si="16"/>
        <v>-130548.55999999998</v>
      </c>
      <c r="E60" s="36">
        <f t="shared" si="16"/>
        <v>-222525.43</v>
      </c>
      <c r="F60" s="36">
        <f t="shared" si="16"/>
        <v>-172322.96000000002</v>
      </c>
      <c r="G60" s="36">
        <f t="shared" si="16"/>
        <v>-104021.28</v>
      </c>
      <c r="H60" s="36">
        <f t="shared" si="16"/>
        <v>-182006.47</v>
      </c>
      <c r="I60" s="36">
        <f t="shared" si="16"/>
        <v>-74062.03</v>
      </c>
      <c r="J60" s="36">
        <f t="shared" si="16"/>
        <v>-91944.44</v>
      </c>
      <c r="K60" s="36">
        <f>SUM(B60:J60)</f>
        <v>-1452399.43</v>
      </c>
    </row>
    <row r="61" spans="1:11" ht="18.75" customHeight="1">
      <c r="A61" s="16" t="s">
        <v>79</v>
      </c>
      <c r="B61" s="36">
        <f aca="true" t="shared" si="17" ref="B61:J61">B62+B63+B64+B65+B66+B67</f>
        <v>-222720.14</v>
      </c>
      <c r="C61" s="36">
        <f t="shared" si="17"/>
        <v>-217494.11</v>
      </c>
      <c r="D61" s="36">
        <f t="shared" si="17"/>
        <v>-220828.74</v>
      </c>
      <c r="E61" s="36">
        <f t="shared" si="17"/>
        <v>-242150.66999999998</v>
      </c>
      <c r="F61" s="36">
        <f t="shared" si="17"/>
        <v>-239107.83000000002</v>
      </c>
      <c r="G61" s="36">
        <f t="shared" si="17"/>
        <v>-251705.69</v>
      </c>
      <c r="H61" s="36">
        <f t="shared" si="17"/>
        <v>-168084</v>
      </c>
      <c r="I61" s="36">
        <f t="shared" si="17"/>
        <v>-31598</v>
      </c>
      <c r="J61" s="36">
        <f t="shared" si="17"/>
        <v>-68831</v>
      </c>
      <c r="K61" s="36">
        <f aca="true" t="shared" si="18" ref="K61:K94">SUM(B61:J61)</f>
        <v>-1662520.18</v>
      </c>
    </row>
    <row r="62" spans="1:11" ht="18.75" customHeight="1">
      <c r="A62" s="12" t="s">
        <v>80</v>
      </c>
      <c r="B62" s="36">
        <f>-ROUND(B9*$D$3,2)</f>
        <v>-150143</v>
      </c>
      <c r="C62" s="36">
        <f aca="true" t="shared" si="19" ref="C62:J62">-ROUND(C9*$D$3,2)</f>
        <v>-210409.5</v>
      </c>
      <c r="D62" s="36">
        <f t="shared" si="19"/>
        <v>-203311.5</v>
      </c>
      <c r="E62" s="36">
        <f t="shared" si="19"/>
        <v>-135737</v>
      </c>
      <c r="F62" s="36">
        <f t="shared" si="19"/>
        <v>-148235.5</v>
      </c>
      <c r="G62" s="36">
        <f t="shared" si="19"/>
        <v>-184992.5</v>
      </c>
      <c r="H62" s="36">
        <f t="shared" si="19"/>
        <v>-168084</v>
      </c>
      <c r="I62" s="36">
        <f t="shared" si="19"/>
        <v>-31598</v>
      </c>
      <c r="J62" s="36">
        <f t="shared" si="19"/>
        <v>-68831</v>
      </c>
      <c r="K62" s="36">
        <f t="shared" si="18"/>
        <v>-1301342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-794.5</v>
      </c>
      <c r="C64" s="36">
        <v>-287</v>
      </c>
      <c r="D64" s="36">
        <v>-381.5</v>
      </c>
      <c r="E64" s="36">
        <v>-1158.5</v>
      </c>
      <c r="F64" s="36">
        <v>-728</v>
      </c>
      <c r="G64" s="36">
        <v>-560</v>
      </c>
      <c r="H64" s="19">
        <v>0</v>
      </c>
      <c r="I64" s="19">
        <v>0</v>
      </c>
      <c r="J64" s="19">
        <v>0</v>
      </c>
      <c r="K64" s="36">
        <f t="shared" si="18"/>
        <v>-3909.5</v>
      </c>
    </row>
    <row r="65" spans="1:11" ht="18.75" customHeight="1">
      <c r="A65" s="12" t="s">
        <v>56</v>
      </c>
      <c r="B65" s="19">
        <v>0</v>
      </c>
      <c r="C65" s="36">
        <f>-17.5-115.5</f>
        <v>-133</v>
      </c>
      <c r="D65" s="36">
        <f>-87.5-238</f>
        <v>-325.5</v>
      </c>
      <c r="E65" s="36">
        <v>-52.5</v>
      </c>
      <c r="F65" s="19">
        <v>0</v>
      </c>
      <c r="G65" s="36">
        <v>-17.5</v>
      </c>
      <c r="H65" s="19">
        <v>0</v>
      </c>
      <c r="I65" s="19">
        <v>0</v>
      </c>
      <c r="J65" s="19">
        <v>0</v>
      </c>
      <c r="K65" s="36">
        <f t="shared" si="18"/>
        <v>-528.5</v>
      </c>
    </row>
    <row r="66" spans="1:11" ht="18.75" customHeight="1">
      <c r="A66" s="12" t="s">
        <v>57</v>
      </c>
      <c r="B66" s="48">
        <v>-71782.64</v>
      </c>
      <c r="C66" s="48">
        <v>-6664.61</v>
      </c>
      <c r="D66" s="48">
        <v>-16675.24</v>
      </c>
      <c r="E66" s="48">
        <v>-105202.67</v>
      </c>
      <c r="F66" s="48">
        <v>-90144.33</v>
      </c>
      <c r="G66" s="48">
        <v>-66135.69</v>
      </c>
      <c r="H66" s="19">
        <v>0</v>
      </c>
      <c r="I66" s="19">
        <v>0</v>
      </c>
      <c r="J66" s="19">
        <v>0</v>
      </c>
      <c r="K66" s="36">
        <f t="shared" si="18"/>
        <v>-356605.18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-135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-135</v>
      </c>
    </row>
    <row r="68" spans="1:11" ht="18.75" customHeight="1">
      <c r="A68" s="12" t="s">
        <v>84</v>
      </c>
      <c r="B68" s="36">
        <f aca="true" t="shared" si="20" ref="B68:J68">SUM(B69:B92)</f>
        <v>-14109.06</v>
      </c>
      <c r="C68" s="36">
        <f t="shared" si="20"/>
        <v>-20644.95</v>
      </c>
      <c r="D68" s="36">
        <f t="shared" si="20"/>
        <v>-20448.03</v>
      </c>
      <c r="E68" s="36">
        <f t="shared" si="20"/>
        <v>-23912.440000000002</v>
      </c>
      <c r="F68" s="36">
        <f t="shared" si="20"/>
        <v>-19039.63</v>
      </c>
      <c r="G68" s="36">
        <f t="shared" si="20"/>
        <v>-28451.42</v>
      </c>
      <c r="H68" s="36">
        <f t="shared" si="20"/>
        <v>-13922.47</v>
      </c>
      <c r="I68" s="36">
        <f t="shared" si="20"/>
        <v>-42464.030000000006</v>
      </c>
      <c r="J68" s="36">
        <f t="shared" si="20"/>
        <v>-23113.440000000002</v>
      </c>
      <c r="K68" s="36">
        <f t="shared" si="18"/>
        <v>-206105.47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63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-10334.44</v>
      </c>
      <c r="F92" s="19">
        <v>0</v>
      </c>
      <c r="G92" s="19">
        <v>0</v>
      </c>
      <c r="H92" s="19">
        <v>0</v>
      </c>
      <c r="I92" s="49">
        <v>-5585.65</v>
      </c>
      <c r="J92" s="49">
        <v>-13023.24</v>
      </c>
      <c r="K92" s="49">
        <f t="shared" si="18"/>
        <v>-28943.33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125</v>
      </c>
      <c r="B94" s="19">
        <v>0</v>
      </c>
      <c r="C94" s="19">
        <v>0</v>
      </c>
      <c r="D94" s="49">
        <v>110728.21</v>
      </c>
      <c r="E94" s="49">
        <v>43537.68</v>
      </c>
      <c r="F94" s="49">
        <v>85824.5</v>
      </c>
      <c r="G94" s="49">
        <v>176135.83</v>
      </c>
      <c r="H94" s="19">
        <v>0</v>
      </c>
      <c r="I94" s="19">
        <v>0</v>
      </c>
      <c r="J94" s="19">
        <v>0</v>
      </c>
      <c r="K94" s="49">
        <f t="shared" si="18"/>
        <v>416226.22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978350.1399999999</v>
      </c>
      <c r="C97" s="24">
        <f t="shared" si="21"/>
        <v>1591823.51</v>
      </c>
      <c r="D97" s="24">
        <f t="shared" si="21"/>
        <v>2072153.6299999997</v>
      </c>
      <c r="E97" s="24">
        <f t="shared" si="21"/>
        <v>1022587.2800000001</v>
      </c>
      <c r="F97" s="24">
        <f t="shared" si="21"/>
        <v>1467453.08</v>
      </c>
      <c r="G97" s="24">
        <f t="shared" si="21"/>
        <v>2205337.97</v>
      </c>
      <c r="H97" s="24">
        <f t="shared" si="21"/>
        <v>1003499.9299999998</v>
      </c>
      <c r="I97" s="24">
        <f>+I98+I99</f>
        <v>369243.26999999996</v>
      </c>
      <c r="J97" s="24">
        <f>+J98+J99</f>
        <v>635610.89</v>
      </c>
      <c r="K97" s="49">
        <f>SUM(B97:J97)</f>
        <v>11346059.7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960850.2399999999</v>
      </c>
      <c r="C98" s="24">
        <f t="shared" si="22"/>
        <v>1569652.95</v>
      </c>
      <c r="D98" s="24">
        <f t="shared" si="22"/>
        <v>2046718.7399999998</v>
      </c>
      <c r="E98" s="24">
        <f t="shared" si="22"/>
        <v>1001546.2400000001</v>
      </c>
      <c r="F98" s="24">
        <f t="shared" si="22"/>
        <v>1445816.58</v>
      </c>
      <c r="G98" s="24">
        <f t="shared" si="22"/>
        <v>2177424.35</v>
      </c>
      <c r="H98" s="24">
        <f t="shared" si="22"/>
        <v>985227.3599999999</v>
      </c>
      <c r="I98" s="24">
        <f t="shared" si="22"/>
        <v>369243.26999999996</v>
      </c>
      <c r="J98" s="24">
        <f t="shared" si="22"/>
        <v>622410.31</v>
      </c>
      <c r="K98" s="49">
        <f>SUM(B98:J98)</f>
        <v>11178890.04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11346059.7</v>
      </c>
      <c r="L105" s="55"/>
    </row>
    <row r="106" spans="1:11" ht="18.75" customHeight="1">
      <c r="A106" s="26" t="s">
        <v>75</v>
      </c>
      <c r="B106" s="27">
        <v>131086.51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131086.51</v>
      </c>
    </row>
    <row r="107" spans="1:11" ht="18.75" customHeight="1">
      <c r="A107" s="26" t="s">
        <v>76</v>
      </c>
      <c r="B107" s="27">
        <v>847263.63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847263.63</v>
      </c>
    </row>
    <row r="108" spans="1:11" ht="18.75" customHeight="1">
      <c r="A108" s="26" t="s">
        <v>77</v>
      </c>
      <c r="B108" s="41">
        <v>0</v>
      </c>
      <c r="C108" s="27">
        <f>+C97</f>
        <v>1591823.51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1591823.51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2072153.6299999997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2072153.6299999997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1022587.2800000001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1022587.2800000001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288380.58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288380.58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507849.59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507849.59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671222.91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671222.91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647580.48</v>
      </c>
      <c r="H115" s="41">
        <v>0</v>
      </c>
      <c r="I115" s="41">
        <v>0</v>
      </c>
      <c r="J115" s="41">
        <v>0</v>
      </c>
      <c r="K115" s="42">
        <f t="shared" si="24"/>
        <v>647580.48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52154.64</v>
      </c>
      <c r="H116" s="41">
        <v>0</v>
      </c>
      <c r="I116" s="41">
        <v>0</v>
      </c>
      <c r="J116" s="41">
        <v>0</v>
      </c>
      <c r="K116" s="42">
        <f t="shared" si="24"/>
        <v>52154.64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334361.54</v>
      </c>
      <c r="H117" s="41">
        <v>0</v>
      </c>
      <c r="I117" s="41">
        <v>0</v>
      </c>
      <c r="J117" s="41">
        <v>0</v>
      </c>
      <c r="K117" s="42">
        <f t="shared" si="24"/>
        <v>334361.54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330042.68</v>
      </c>
      <c r="H118" s="41">
        <v>0</v>
      </c>
      <c r="I118" s="41">
        <v>0</v>
      </c>
      <c r="J118" s="41">
        <v>0</v>
      </c>
      <c r="K118" s="42">
        <f t="shared" si="24"/>
        <v>330042.68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841198.63</v>
      </c>
      <c r="H119" s="41">
        <v>0</v>
      </c>
      <c r="I119" s="41">
        <v>0</v>
      </c>
      <c r="J119" s="41">
        <v>0</v>
      </c>
      <c r="K119" s="42">
        <f t="shared" si="24"/>
        <v>841198.63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355544.58</v>
      </c>
      <c r="I120" s="41">
        <v>0</v>
      </c>
      <c r="J120" s="41">
        <v>0</v>
      </c>
      <c r="K120" s="42">
        <f t="shared" si="24"/>
        <v>355544.58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647955.35</v>
      </c>
      <c r="I121" s="41">
        <v>0</v>
      </c>
      <c r="J121" s="41">
        <v>0</v>
      </c>
      <c r="K121" s="42">
        <f t="shared" si="24"/>
        <v>647955.35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369243.27</v>
      </c>
      <c r="J122" s="41">
        <v>0</v>
      </c>
      <c r="K122" s="42">
        <f t="shared" si="24"/>
        <v>369243.27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635610.89</v>
      </c>
      <c r="K123" s="45">
        <f t="shared" si="24"/>
        <v>635610.89</v>
      </c>
    </row>
    <row r="124" spans="1:11" ht="18.75" customHeight="1">
      <c r="A124" s="40" t="s">
        <v>126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40" t="s">
        <v>127</v>
      </c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2015-01-14T18:42:47Z</dcterms:modified>
  <cp:category/>
  <cp:version/>
  <cp:contentType/>
  <cp:contentStatus/>
</cp:coreProperties>
</file>