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<sst xmlns="http://schemas.openxmlformats.org/spreadsheetml/2006/main" count="126" uniqueCount="126">
  <si>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</si>
  <si>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</si>
  <si>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</si>
  <si>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</si>
  <si>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</si>
  <si>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</si>
  <si>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</si>
  <si>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</si>
  <si>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</si>
  <si>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</si>
  <si>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</si>
  <si>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</si>
  <si>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</si>
  <si>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</si>
  <si>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</si>
  <si>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</si>
  <si>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</si>
  <si>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</si>
  <si>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</si>
  <si>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</si>
  <si>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</si>
  <si>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</si>
  <si>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</si>
  <si>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</si>
  <si>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</si>
  <si>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</si>
  <si>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</si>
  <si>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</si>
  <si>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</si>
  <si>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</si>
  <si>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</si>
  <si>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</si>
  <si>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</si>
  <si>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</si>
  <si>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</si>
  <si>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</si>
  <si>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</si>
  <si>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</si>
  <si>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</si>
  <si>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</si>
  <si>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</si>
  <si>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</si>
  <si>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</si>
  <si>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</si>
  <si>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</si>
  <si>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</si>
  <si>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</si>
  <si>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</si>
  <si>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</si>
  <si>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</si>
  <si>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</si>
  <si>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</si>
  <si>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</si>
  <si>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</si>
  <si>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</si>
  <si>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</si>
  <si>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</si>
  <si>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</si>
  <si>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</si>
  <si>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</si>
  <si>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</si>
  <si>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</si>
  <si>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</si>
  <si>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</si>
  <si>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</si>
  <si>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</si>
  <si>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</si>
  <si>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</si>
  <si>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</si>
  <si>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</si>
  <si>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</si>
  <si>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</si>
  <si>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</si>
  <si>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</si>
  <si>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</si>
  <si>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</si>
  <si>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</si>
  <si>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</si>
  <si>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</si>
  <si>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</si>
  <si>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</si>
  <si>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</si>
  <si>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</si>
  <si>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</si>
  <si>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</si>
  <si>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</si>
  <si>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</si>
  <si>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</si>
  <si>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</si>
  <si>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</si>
  <si>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</si>
  <si>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</si>
  <si>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</si>
  <si>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</si>
  <si>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</si>
  <si>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</si>
  <si>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</si>
  <si>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</si>
  <si>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</si>
  <si>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</si>
  <si>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</si>
  <si>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</si>
  <si>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</si>
  <si>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</si>
  <si>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</si>
  <si>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</si>
  <si>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</si>
  <si>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</si>
  <si>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</si>
  <si>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</si>
  <si>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</si>
  <si>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</si>
  <si>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</si>
  <si>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</si>
  <si>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</si>
  <si>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</si>
  <si>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</si>
  <si>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</si>
  <si>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</si>
  <si>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</si>
  <si>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</si>
  <si>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</si>
  <si>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</si>
  <si>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</si>
  <si>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</si>
  <si>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07/01/15 - VENCIMENTO 14/01/15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</si>
</sst>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490662</v>
      </c>
      <c r="C7" s="9">
        <f t="shared" si="0"/>
        <v>640464</v>
      </c>
      <c r="D7" s="9">
        <f t="shared" si="0"/>
        <v>691393</v>
      </c>
      <c r="E7" s="9">
        <f t="shared" si="0"/>
        <v>459809</v>
      </c>
      <c r="F7" s="9">
        <f t="shared" si="0"/>
        <v>621301</v>
      </c>
      <c r="G7" s="9">
        <f t="shared" si="0"/>
        <v>1030222</v>
      </c>
      <c r="H7" s="9">
        <f t="shared" si="0"/>
        <v>453640</v>
      </c>
      <c r="I7" s="9">
        <f t="shared" si="0"/>
        <v>98451</v>
      </c>
      <c r="J7" s="9">
        <f t="shared" si="0"/>
        <v>263564</v>
      </c>
      <c r="K7" s="9">
        <f t="shared" si="0"/>
        <v>4749506</v>
      </c>
      <c r="L7" s="53"/>
    </row>
    <row r="8" spans="1:11" ht="17.25" customHeight="1">
      <c r="A8" s="10" t="s">
        <v>117</v>
      </c>
      <c r="B8" s="11">
        <f>B9+B12+B16</f>
        <v>282885</v>
      </c>
      <c r="C8" s="11">
        <f aca="true" t="shared" si="1" ref="C8:J8">C9+C12+C16</f>
        <v>376818</v>
      </c>
      <c r="D8" s="11">
        <f t="shared" si="1"/>
        <v>384128</v>
      </c>
      <c r="E8" s="11">
        <f t="shared" si="1"/>
        <v>265354</v>
      </c>
      <c r="F8" s="11">
        <f t="shared" si="1"/>
        <v>334677</v>
      </c>
      <c r="G8" s="11">
        <f t="shared" si="1"/>
        <v>547022</v>
      </c>
      <c r="H8" s="11">
        <f t="shared" si="1"/>
        <v>273622</v>
      </c>
      <c r="I8" s="11">
        <f t="shared" si="1"/>
        <v>50477</v>
      </c>
      <c r="J8" s="11">
        <f t="shared" si="1"/>
        <v>144281</v>
      </c>
      <c r="K8" s="11">
        <f>SUM(B8:J8)</f>
        <v>2659264</v>
      </c>
    </row>
    <row r="9" spans="1:11" ht="17.25" customHeight="1">
      <c r="A9" s="15" t="s">
        <v>17</v>
      </c>
      <c r="B9" s="13">
        <f>+B10+B11</f>
        <v>41176</v>
      </c>
      <c r="C9" s="13">
        <f aca="true" t="shared" si="2" ref="C9:J9">+C10+C11</f>
        <v>57234</v>
      </c>
      <c r="D9" s="13">
        <f t="shared" si="2"/>
        <v>56114</v>
      </c>
      <c r="E9" s="13">
        <f t="shared" si="2"/>
        <v>37575</v>
      </c>
      <c r="F9" s="13">
        <f t="shared" si="2"/>
        <v>41600</v>
      </c>
      <c r="G9" s="13">
        <f t="shared" si="2"/>
        <v>52687</v>
      </c>
      <c r="H9" s="13">
        <f t="shared" si="2"/>
        <v>47282</v>
      </c>
      <c r="I9" s="13">
        <f t="shared" si="2"/>
        <v>8971</v>
      </c>
      <c r="J9" s="13">
        <f t="shared" si="2"/>
        <v>18745</v>
      </c>
      <c r="K9" s="11">
        <f>SUM(B9:J9)</f>
        <v>361384</v>
      </c>
    </row>
    <row r="10" spans="1:11" ht="17.25" customHeight="1">
      <c r="A10" s="30" t="s">
        <v>18</v>
      </c>
      <c r="B10" s="13">
        <v>41176</v>
      </c>
      <c r="C10" s="13">
        <v>57234</v>
      </c>
      <c r="D10" s="13">
        <v>56114</v>
      </c>
      <c r="E10" s="13">
        <v>37575</v>
      </c>
      <c r="F10" s="13">
        <v>41600</v>
      </c>
      <c r="G10" s="13">
        <v>52687</v>
      </c>
      <c r="H10" s="13">
        <v>47282</v>
      </c>
      <c r="I10" s="13">
        <v>8971</v>
      </c>
      <c r="J10" s="13">
        <v>18745</v>
      </c>
      <c r="K10" s="11">
        <f>SUM(B10:J10)</f>
        <v>361384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237093</v>
      </c>
      <c r="C12" s="17">
        <f t="shared" si="3"/>
        <v>313021</v>
      </c>
      <c r="D12" s="17">
        <f t="shared" si="3"/>
        <v>322334</v>
      </c>
      <c r="E12" s="17">
        <f t="shared" si="3"/>
        <v>223332</v>
      </c>
      <c r="F12" s="17">
        <f t="shared" si="3"/>
        <v>287198</v>
      </c>
      <c r="G12" s="17">
        <f t="shared" si="3"/>
        <v>484476</v>
      </c>
      <c r="H12" s="17">
        <f t="shared" si="3"/>
        <v>221646</v>
      </c>
      <c r="I12" s="17">
        <f t="shared" si="3"/>
        <v>40505</v>
      </c>
      <c r="J12" s="17">
        <f t="shared" si="3"/>
        <v>123261</v>
      </c>
      <c r="K12" s="11">
        <f aca="true" t="shared" si="4" ref="K12:K27">SUM(B12:J12)</f>
        <v>2252866</v>
      </c>
    </row>
    <row r="13" spans="1:13" ht="17.25" customHeight="1">
      <c r="A13" s="14" t="s">
        <v>20</v>
      </c>
      <c r="B13" s="13">
        <v>115421</v>
      </c>
      <c r="C13" s="13">
        <v>161797</v>
      </c>
      <c r="D13" s="13">
        <v>168761</v>
      </c>
      <c r="E13" s="13">
        <v>116109</v>
      </c>
      <c r="F13" s="13">
        <v>149241</v>
      </c>
      <c r="G13" s="13">
        <v>236801</v>
      </c>
      <c r="H13" s="13">
        <v>107155</v>
      </c>
      <c r="I13" s="13">
        <v>23385</v>
      </c>
      <c r="J13" s="13">
        <v>64685</v>
      </c>
      <c r="K13" s="11">
        <f t="shared" si="4"/>
        <v>1143355</v>
      </c>
      <c r="L13" s="53"/>
      <c r="M13" s="54"/>
    </row>
    <row r="14" spans="1:12" ht="17.25" customHeight="1">
      <c r="A14" s="14" t="s">
        <v>21</v>
      </c>
      <c r="B14" s="13">
        <v>114189</v>
      </c>
      <c r="C14" s="13">
        <v>141092</v>
      </c>
      <c r="D14" s="13">
        <v>143702</v>
      </c>
      <c r="E14" s="13">
        <v>100651</v>
      </c>
      <c r="F14" s="13">
        <v>129455</v>
      </c>
      <c r="G14" s="13">
        <v>235659</v>
      </c>
      <c r="H14" s="13">
        <v>106998</v>
      </c>
      <c r="I14" s="13">
        <v>15771</v>
      </c>
      <c r="J14" s="13">
        <v>54961</v>
      </c>
      <c r="K14" s="11">
        <f t="shared" si="4"/>
        <v>1042478</v>
      </c>
      <c r="L14" s="53"/>
    </row>
    <row r="15" spans="1:11" ht="17.25" customHeight="1">
      <c r="A15" s="14" t="s">
        <v>22</v>
      </c>
      <c r="B15" s="13">
        <v>7483</v>
      </c>
      <c r="C15" s="13">
        <v>10132</v>
      </c>
      <c r="D15" s="13">
        <v>9871</v>
      </c>
      <c r="E15" s="13">
        <v>6572</v>
      </c>
      <c r="F15" s="13">
        <v>8502</v>
      </c>
      <c r="G15" s="13">
        <v>12016</v>
      </c>
      <c r="H15" s="13">
        <v>7493</v>
      </c>
      <c r="I15" s="13">
        <v>1349</v>
      </c>
      <c r="J15" s="13">
        <v>3615</v>
      </c>
      <c r="K15" s="11">
        <f t="shared" si="4"/>
        <v>67033</v>
      </c>
    </row>
    <row r="16" spans="1:11" ht="17.25" customHeight="1">
      <c r="A16" s="15" t="s">
        <v>113</v>
      </c>
      <c r="B16" s="13">
        <f>B17+B18+B19</f>
        <v>4616</v>
      </c>
      <c r="C16" s="13">
        <f aca="true" t="shared" si="5" ref="C16:J16">C17+C18+C19</f>
        <v>6563</v>
      </c>
      <c r="D16" s="13">
        <f t="shared" si="5"/>
        <v>5680</v>
      </c>
      <c r="E16" s="13">
        <f t="shared" si="5"/>
        <v>4447</v>
      </c>
      <c r="F16" s="13">
        <f t="shared" si="5"/>
        <v>5879</v>
      </c>
      <c r="G16" s="13">
        <f t="shared" si="5"/>
        <v>9859</v>
      </c>
      <c r="H16" s="13">
        <f t="shared" si="5"/>
        <v>4694</v>
      </c>
      <c r="I16" s="13">
        <f t="shared" si="5"/>
        <v>1001</v>
      </c>
      <c r="J16" s="13">
        <f t="shared" si="5"/>
        <v>2275</v>
      </c>
      <c r="K16" s="11">
        <f t="shared" si="4"/>
        <v>45014</v>
      </c>
    </row>
    <row r="17" spans="1:11" ht="17.25" customHeight="1">
      <c r="A17" s="14" t="s">
        <v>114</v>
      </c>
      <c r="B17" s="13">
        <v>4147</v>
      </c>
      <c r="C17" s="13">
        <v>5933</v>
      </c>
      <c r="D17" s="13">
        <v>5168</v>
      </c>
      <c r="E17" s="13">
        <v>3985</v>
      </c>
      <c r="F17" s="13">
        <v>5346</v>
      </c>
      <c r="G17" s="13">
        <v>8796</v>
      </c>
      <c r="H17" s="13">
        <v>4254</v>
      </c>
      <c r="I17" s="13">
        <v>928</v>
      </c>
      <c r="J17" s="13">
        <v>2082</v>
      </c>
      <c r="K17" s="11">
        <f t="shared" si="4"/>
        <v>40639</v>
      </c>
    </row>
    <row r="18" spans="1:11" ht="17.25" customHeight="1">
      <c r="A18" s="14" t="s">
        <v>115</v>
      </c>
      <c r="B18" s="13">
        <v>395</v>
      </c>
      <c r="C18" s="13">
        <v>524</v>
      </c>
      <c r="D18" s="13">
        <v>446</v>
      </c>
      <c r="E18" s="13">
        <v>421</v>
      </c>
      <c r="F18" s="13">
        <v>466</v>
      </c>
      <c r="G18" s="13">
        <v>962</v>
      </c>
      <c r="H18" s="13">
        <v>371</v>
      </c>
      <c r="I18" s="13">
        <v>67</v>
      </c>
      <c r="J18" s="13">
        <v>172</v>
      </c>
      <c r="K18" s="11">
        <f t="shared" si="4"/>
        <v>3824</v>
      </c>
    </row>
    <row r="19" spans="1:11" ht="17.25" customHeight="1">
      <c r="A19" s="14" t="s">
        <v>116</v>
      </c>
      <c r="B19" s="13">
        <v>74</v>
      </c>
      <c r="C19" s="13">
        <v>106</v>
      </c>
      <c r="D19" s="13">
        <v>66</v>
      </c>
      <c r="E19" s="13">
        <v>41</v>
      </c>
      <c r="F19" s="13">
        <v>67</v>
      </c>
      <c r="G19" s="13">
        <v>101</v>
      </c>
      <c r="H19" s="13">
        <v>69</v>
      </c>
      <c r="I19" s="13">
        <v>6</v>
      </c>
      <c r="J19" s="13">
        <v>21</v>
      </c>
      <c r="K19" s="11">
        <f t="shared" si="4"/>
        <v>551</v>
      </c>
    </row>
    <row r="20" spans="1:11" ht="17.25" customHeight="1">
      <c r="A20" s="16" t="s">
        <v>23</v>
      </c>
      <c r="B20" s="11">
        <f>+B21+B22+B23</f>
        <v>161694</v>
      </c>
      <c r="C20" s="11">
        <f aca="true" t="shared" si="6" ref="C20:J20">+C21+C22+C23</f>
        <v>192604</v>
      </c>
      <c r="D20" s="11">
        <f t="shared" si="6"/>
        <v>221222</v>
      </c>
      <c r="E20" s="11">
        <f t="shared" si="6"/>
        <v>142649</v>
      </c>
      <c r="F20" s="11">
        <f t="shared" si="6"/>
        <v>223553</v>
      </c>
      <c r="G20" s="11">
        <f t="shared" si="6"/>
        <v>408438</v>
      </c>
      <c r="H20" s="11">
        <f t="shared" si="6"/>
        <v>139278</v>
      </c>
      <c r="I20" s="11">
        <f t="shared" si="6"/>
        <v>32708</v>
      </c>
      <c r="J20" s="11">
        <f t="shared" si="6"/>
        <v>81242</v>
      </c>
      <c r="K20" s="11">
        <f t="shared" si="4"/>
        <v>1603388</v>
      </c>
    </row>
    <row r="21" spans="1:12" ht="17.25" customHeight="1">
      <c r="A21" s="12" t="s">
        <v>24</v>
      </c>
      <c r="B21" s="13">
        <v>87542</v>
      </c>
      <c r="C21" s="13">
        <v>113128</v>
      </c>
      <c r="D21" s="13">
        <v>131681</v>
      </c>
      <c r="E21" s="13">
        <v>83310</v>
      </c>
      <c r="F21" s="13">
        <v>128516</v>
      </c>
      <c r="G21" s="13">
        <v>217405</v>
      </c>
      <c r="H21" s="13">
        <v>79021</v>
      </c>
      <c r="I21" s="13">
        <v>20761</v>
      </c>
      <c r="J21" s="13">
        <v>47399</v>
      </c>
      <c r="K21" s="11">
        <f t="shared" si="4"/>
        <v>908763</v>
      </c>
      <c r="L21" s="53"/>
    </row>
    <row r="22" spans="1:12" ht="17.25" customHeight="1">
      <c r="A22" s="12" t="s">
        <v>25</v>
      </c>
      <c r="B22" s="13">
        <v>69567</v>
      </c>
      <c r="C22" s="13">
        <v>73918</v>
      </c>
      <c r="D22" s="13">
        <v>83380</v>
      </c>
      <c r="E22" s="13">
        <v>55800</v>
      </c>
      <c r="F22" s="13">
        <v>89357</v>
      </c>
      <c r="G22" s="13">
        <v>182184</v>
      </c>
      <c r="H22" s="13">
        <v>56394</v>
      </c>
      <c r="I22" s="13">
        <v>11045</v>
      </c>
      <c r="J22" s="13">
        <v>31759</v>
      </c>
      <c r="K22" s="11">
        <f t="shared" si="4"/>
        <v>653404</v>
      </c>
      <c r="L22" s="53"/>
    </row>
    <row r="23" spans="1:11" ht="17.25" customHeight="1">
      <c r="A23" s="12" t="s">
        <v>26</v>
      </c>
      <c r="B23" s="13">
        <v>4585</v>
      </c>
      <c r="C23" s="13">
        <v>5558</v>
      </c>
      <c r="D23" s="13">
        <v>6161</v>
      </c>
      <c r="E23" s="13">
        <v>3539</v>
      </c>
      <c r="F23" s="13">
        <v>5680</v>
      </c>
      <c r="G23" s="13">
        <v>8849</v>
      </c>
      <c r="H23" s="13">
        <v>3863</v>
      </c>
      <c r="I23" s="13">
        <v>902</v>
      </c>
      <c r="J23" s="13">
        <v>2084</v>
      </c>
      <c r="K23" s="11">
        <f t="shared" si="4"/>
        <v>41221</v>
      </c>
    </row>
    <row r="24" spans="1:11" ht="17.25" customHeight="1">
      <c r="A24" s="16" t="s">
        <v>27</v>
      </c>
      <c r="B24" s="13">
        <v>46083</v>
      </c>
      <c r="C24" s="13">
        <v>71042</v>
      </c>
      <c r="D24" s="13">
        <v>86043</v>
      </c>
      <c r="E24" s="13">
        <v>51806</v>
      </c>
      <c r="F24" s="13">
        <v>63071</v>
      </c>
      <c r="G24" s="13">
        <v>74762</v>
      </c>
      <c r="H24" s="13">
        <v>36033</v>
      </c>
      <c r="I24" s="13">
        <v>15266</v>
      </c>
      <c r="J24" s="13">
        <v>38041</v>
      </c>
      <c r="K24" s="11">
        <f t="shared" si="4"/>
        <v>482147</v>
      </c>
    </row>
    <row r="25" spans="1:12" ht="17.25" customHeight="1">
      <c r="A25" s="12" t="s">
        <v>28</v>
      </c>
      <c r="B25" s="13">
        <v>29493</v>
      </c>
      <c r="C25" s="13">
        <v>45467</v>
      </c>
      <c r="D25" s="13">
        <v>55068</v>
      </c>
      <c r="E25" s="13">
        <v>33156</v>
      </c>
      <c r="F25" s="13">
        <v>40365</v>
      </c>
      <c r="G25" s="13">
        <v>47848</v>
      </c>
      <c r="H25" s="13">
        <v>23061</v>
      </c>
      <c r="I25" s="13">
        <v>9770</v>
      </c>
      <c r="J25" s="13">
        <v>24346</v>
      </c>
      <c r="K25" s="11">
        <f t="shared" si="4"/>
        <v>308574</v>
      </c>
      <c r="L25" s="53"/>
    </row>
    <row r="26" spans="1:12" ht="17.25" customHeight="1">
      <c r="A26" s="12" t="s">
        <v>29</v>
      </c>
      <c r="B26" s="13">
        <v>16590</v>
      </c>
      <c r="C26" s="13">
        <v>25575</v>
      </c>
      <c r="D26" s="13">
        <v>30975</v>
      </c>
      <c r="E26" s="13">
        <v>18650</v>
      </c>
      <c r="F26" s="13">
        <v>22706</v>
      </c>
      <c r="G26" s="13">
        <v>26914</v>
      </c>
      <c r="H26" s="13">
        <v>12972</v>
      </c>
      <c r="I26" s="13">
        <v>5496</v>
      </c>
      <c r="J26" s="13">
        <v>13695</v>
      </c>
      <c r="K26" s="11">
        <f t="shared" si="4"/>
        <v>173573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4707</v>
      </c>
      <c r="I27" s="11">
        <v>0</v>
      </c>
      <c r="J27" s="11">
        <v>0</v>
      </c>
      <c r="K27" s="11">
        <f t="shared" si="4"/>
        <v>4707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2.41225052</v>
      </c>
      <c r="C29" s="61">
        <f aca="true" t="shared" si="7" ref="C29:J29">SUM(C30:C33)</f>
        <v>2.753106</v>
      </c>
      <c r="D29" s="61">
        <f t="shared" si="7"/>
        <v>3.09928888</v>
      </c>
      <c r="E29" s="61">
        <f t="shared" si="7"/>
        <v>2.63576102</v>
      </c>
      <c r="F29" s="61">
        <f t="shared" si="7"/>
        <v>2.5575216600000004</v>
      </c>
      <c r="G29" s="61">
        <f t="shared" si="7"/>
        <v>2.19991824</v>
      </c>
      <c r="H29" s="61">
        <f t="shared" si="7"/>
        <v>2.5231275</v>
      </c>
      <c r="I29" s="61">
        <f t="shared" si="7"/>
        <v>4.4771171999999995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-0.00144948</v>
      </c>
      <c r="C32" s="63">
        <v>0</v>
      </c>
      <c r="D32" s="63">
        <v>-0.00021112</v>
      </c>
      <c r="E32" s="63">
        <v>-0.00023898</v>
      </c>
      <c r="F32" s="63">
        <v>-0.00147834</v>
      </c>
      <c r="G32" s="63">
        <v>-0.00148176</v>
      </c>
      <c r="H32" s="63">
        <v>-0.0010725</v>
      </c>
      <c r="I32" s="63">
        <v>-0.0035828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15904.47</v>
      </c>
      <c r="I35" s="19">
        <v>0</v>
      </c>
      <c r="J35" s="19">
        <v>0</v>
      </c>
      <c r="K35" s="23">
        <f>SUM(B35:J35)</f>
        <v>15904.47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1206.96</v>
      </c>
      <c r="C39" s="19">
        <f aca="true" t="shared" si="8" ref="C39:J39">+C43</f>
        <v>0</v>
      </c>
      <c r="D39" s="23">
        <f t="shared" si="8"/>
        <v>239.68</v>
      </c>
      <c r="E39" s="19">
        <f t="shared" si="8"/>
        <v>179.76</v>
      </c>
      <c r="F39" s="23">
        <f t="shared" si="8"/>
        <v>1634.96</v>
      </c>
      <c r="G39" s="23">
        <f t="shared" si="8"/>
        <v>2516.64</v>
      </c>
      <c r="H39" s="23">
        <f t="shared" si="8"/>
        <v>834.6</v>
      </c>
      <c r="I39" s="19">
        <f t="shared" si="8"/>
        <v>556.4</v>
      </c>
      <c r="J39" s="19">
        <f t="shared" si="8"/>
        <v>0</v>
      </c>
      <c r="K39" s="23">
        <f aca="true" t="shared" si="9" ref="K39:K44">SUM(B39:J39)</f>
        <v>7169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1206.96</v>
      </c>
      <c r="C43" s="64">
        <v>0</v>
      </c>
      <c r="D43" s="66">
        <f aca="true" t="shared" si="10" ref="D43:I43">ROUND(D44*D45,2)</f>
        <v>239.68</v>
      </c>
      <c r="E43" s="66">
        <f t="shared" si="10"/>
        <v>179.76</v>
      </c>
      <c r="F43" s="66">
        <f t="shared" si="10"/>
        <v>1634.96</v>
      </c>
      <c r="G43" s="66">
        <f t="shared" si="10"/>
        <v>2516.64</v>
      </c>
      <c r="H43" s="66">
        <f t="shared" si="10"/>
        <v>834.6</v>
      </c>
      <c r="I43" s="66">
        <f t="shared" si="10"/>
        <v>556.4</v>
      </c>
      <c r="J43" s="64">
        <v>0</v>
      </c>
      <c r="K43" s="66">
        <f t="shared" si="9"/>
        <v>7169</v>
      </c>
    </row>
    <row r="44" spans="1:11" ht="17.25" customHeight="1">
      <c r="A44" s="67" t="s">
        <v>43</v>
      </c>
      <c r="B44" s="68">
        <v>282</v>
      </c>
      <c r="C44" s="68">
        <v>0</v>
      </c>
      <c r="D44" s="68">
        <v>56</v>
      </c>
      <c r="E44" s="68">
        <v>42</v>
      </c>
      <c r="F44" s="68">
        <v>382</v>
      </c>
      <c r="G44" s="68">
        <v>588</v>
      </c>
      <c r="H44" s="68">
        <v>195</v>
      </c>
      <c r="I44" s="68">
        <v>130</v>
      </c>
      <c r="J44" s="68">
        <v>0</v>
      </c>
      <c r="K44" s="68">
        <f t="shared" si="9"/>
        <v>1675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1202034.11</v>
      </c>
      <c r="C47" s="22">
        <f aca="true" t="shared" si="11" ref="C47:H47">+C48+C56</f>
        <v>1785435.84</v>
      </c>
      <c r="D47" s="22">
        <f t="shared" si="11"/>
        <v>2168501.2</v>
      </c>
      <c r="E47" s="22">
        <f t="shared" si="11"/>
        <v>1233167.4300000002</v>
      </c>
      <c r="F47" s="22">
        <f t="shared" si="11"/>
        <v>1612262.23</v>
      </c>
      <c r="G47" s="22">
        <f t="shared" si="11"/>
        <v>2296834.43</v>
      </c>
      <c r="H47" s="22">
        <f t="shared" si="11"/>
        <v>1179603.2000000002</v>
      </c>
      <c r="I47" s="22">
        <f>+I48+I56</f>
        <v>441333.07000000007</v>
      </c>
      <c r="J47" s="22">
        <f>+J48+J56</f>
        <v>713411.0599999999</v>
      </c>
      <c r="K47" s="22">
        <f>SUM(B47:J47)</f>
        <v>12632582.570000002</v>
      </c>
    </row>
    <row r="48" spans="1:11" ht="17.25" customHeight="1">
      <c r="A48" s="16" t="s">
        <v>46</v>
      </c>
      <c r="B48" s="23">
        <f>SUM(B49:B55)</f>
        <v>1184806.6300000001</v>
      </c>
      <c r="C48" s="23">
        <f aca="true" t="shared" si="12" ref="C48:H48">SUM(C49:C55)</f>
        <v>1763265.28</v>
      </c>
      <c r="D48" s="23">
        <f t="shared" si="12"/>
        <v>2143066.31</v>
      </c>
      <c r="E48" s="23">
        <f t="shared" si="12"/>
        <v>1212126.3900000001</v>
      </c>
      <c r="F48" s="23">
        <f t="shared" si="12"/>
        <v>1590625.73</v>
      </c>
      <c r="G48" s="23">
        <f t="shared" si="12"/>
        <v>2268920.81</v>
      </c>
      <c r="H48" s="23">
        <f t="shared" si="12"/>
        <v>1161330.6300000001</v>
      </c>
      <c r="I48" s="23">
        <f>SUM(I49:I55)</f>
        <v>441333.07000000007</v>
      </c>
      <c r="J48" s="23">
        <f>SUM(J49:J55)</f>
        <v>700210.48</v>
      </c>
      <c r="K48" s="23">
        <f aca="true" t="shared" si="13" ref="K48:K56">SUM(B48:J48)</f>
        <v>12465685.330000004</v>
      </c>
    </row>
    <row r="49" spans="1:11" ht="17.25" customHeight="1">
      <c r="A49" s="35" t="s">
        <v>47</v>
      </c>
      <c r="B49" s="23">
        <f aca="true" t="shared" si="14" ref="B49:H49">ROUND(B30*B7,2)</f>
        <v>1184310.87</v>
      </c>
      <c r="C49" s="23">
        <f t="shared" si="14"/>
        <v>1759354.61</v>
      </c>
      <c r="D49" s="23">
        <f t="shared" si="14"/>
        <v>2142972.6</v>
      </c>
      <c r="E49" s="23">
        <f t="shared" si="14"/>
        <v>1212056.52</v>
      </c>
      <c r="F49" s="23">
        <f t="shared" si="14"/>
        <v>1589909.26</v>
      </c>
      <c r="G49" s="23">
        <f t="shared" si="14"/>
        <v>2267930.71</v>
      </c>
      <c r="H49" s="23">
        <f t="shared" si="14"/>
        <v>1145078.09</v>
      </c>
      <c r="I49" s="23">
        <f>ROUND(I30*I7,2)</f>
        <v>441129.4</v>
      </c>
      <c r="J49" s="23">
        <f>ROUND(J30*J7,2)</f>
        <v>700210.48</v>
      </c>
      <c r="K49" s="23">
        <f t="shared" si="13"/>
        <v>12442952.540000001</v>
      </c>
    </row>
    <row r="50" spans="1:11" ht="17.25" customHeight="1">
      <c r="A50" s="35" t="s">
        <v>48</v>
      </c>
      <c r="B50" s="19">
        <v>0</v>
      </c>
      <c r="C50" s="23">
        <f>ROUND(C31*C7,2)</f>
        <v>3910.67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3910.67</v>
      </c>
    </row>
    <row r="51" spans="1:11" ht="17.25" customHeight="1">
      <c r="A51" s="69" t="s">
        <v>124</v>
      </c>
      <c r="B51" s="70">
        <f>ROUND(B32*B7,2)</f>
        <v>-711.2</v>
      </c>
      <c r="C51" s="64">
        <v>0</v>
      </c>
      <c r="D51" s="70">
        <f aca="true" t="shared" si="15" ref="D51:I51">ROUND(D32*D7,2)</f>
        <v>-145.97</v>
      </c>
      <c r="E51" s="70">
        <f t="shared" si="15"/>
        <v>-109.89</v>
      </c>
      <c r="F51" s="70">
        <f t="shared" si="15"/>
        <v>-918.49</v>
      </c>
      <c r="G51" s="70">
        <f t="shared" si="15"/>
        <v>-1526.54</v>
      </c>
      <c r="H51" s="70">
        <f t="shared" si="15"/>
        <v>-486.53</v>
      </c>
      <c r="I51" s="70">
        <f t="shared" si="15"/>
        <v>-352.73</v>
      </c>
      <c r="J51" s="64">
        <v>0</v>
      </c>
      <c r="K51" s="70">
        <f>SUM(B51:J51)</f>
        <v>-4251.35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15904.47</v>
      </c>
      <c r="I53" s="32">
        <f>+I35</f>
        <v>0</v>
      </c>
      <c r="J53" s="32">
        <f>+J35</f>
        <v>0</v>
      </c>
      <c r="K53" s="23">
        <f t="shared" si="13"/>
        <v>15904.47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1206.96</v>
      </c>
      <c r="C55" s="19">
        <v>0</v>
      </c>
      <c r="D55" s="37">
        <v>239.68</v>
      </c>
      <c r="E55" s="19">
        <v>179.76</v>
      </c>
      <c r="F55" s="37">
        <v>1634.96</v>
      </c>
      <c r="G55" s="37">
        <v>2516.64</v>
      </c>
      <c r="H55" s="37">
        <v>834.6</v>
      </c>
      <c r="I55" s="37">
        <v>556.4</v>
      </c>
      <c r="J55" s="19">
        <v>0</v>
      </c>
      <c r="K55" s="23">
        <f t="shared" si="13"/>
        <v>7169</v>
      </c>
    </row>
    <row r="56" spans="1:11" ht="17.25" customHeight="1">
      <c r="A56" s="16" t="s">
        <v>53</v>
      </c>
      <c r="B56" s="37">
        <v>17227.48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166897.24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-256085.61</v>
      </c>
      <c r="C60" s="36">
        <f t="shared" si="16"/>
        <v>-228469.78</v>
      </c>
      <c r="D60" s="36">
        <f t="shared" si="16"/>
        <v>-250550.24</v>
      </c>
      <c r="E60" s="36">
        <f t="shared" si="16"/>
        <v>-277072.22000000003</v>
      </c>
      <c r="F60" s="36">
        <f t="shared" si="16"/>
        <v>-253922.14</v>
      </c>
      <c r="G60" s="36">
        <f t="shared" si="16"/>
        <v>-278707.64</v>
      </c>
      <c r="H60" s="36">
        <f t="shared" si="16"/>
        <v>-180980.67</v>
      </c>
      <c r="I60" s="36">
        <f t="shared" si="16"/>
        <v>-73837.68000000001</v>
      </c>
      <c r="J60" s="36">
        <f t="shared" si="16"/>
        <v>-91298.56</v>
      </c>
      <c r="K60" s="36">
        <f>SUM(B60:J60)</f>
        <v>-1890924.5400000003</v>
      </c>
    </row>
    <row r="61" spans="1:11" ht="18.75" customHeight="1">
      <c r="A61" s="16" t="s">
        <v>79</v>
      </c>
      <c r="B61" s="36">
        <f aca="true" t="shared" si="17" ref="B61:J61">B62+B63+B64+B65+B66+B67</f>
        <v>-241909.15</v>
      </c>
      <c r="C61" s="36">
        <f t="shared" si="17"/>
        <v>-207824.83</v>
      </c>
      <c r="D61" s="36">
        <f t="shared" si="17"/>
        <v>-224373.21</v>
      </c>
      <c r="E61" s="36">
        <f t="shared" si="17"/>
        <v>-252787.13</v>
      </c>
      <c r="F61" s="36">
        <f t="shared" si="17"/>
        <v>-232388.71000000002</v>
      </c>
      <c r="G61" s="36">
        <f t="shared" si="17"/>
        <v>-250054.02</v>
      </c>
      <c r="H61" s="36">
        <f t="shared" si="17"/>
        <v>-165508</v>
      </c>
      <c r="I61" s="36">
        <f t="shared" si="17"/>
        <v>-31398.5</v>
      </c>
      <c r="J61" s="36">
        <f t="shared" si="17"/>
        <v>-65607.5</v>
      </c>
      <c r="K61" s="36">
        <f aca="true" t="shared" si="18" ref="K61:K94">SUM(B61:J61)</f>
        <v>-1671851.05</v>
      </c>
    </row>
    <row r="62" spans="1:11" ht="18.75" customHeight="1">
      <c r="A62" s="12" t="s">
        <v>80</v>
      </c>
      <c r="B62" s="36">
        <f>-ROUND(B9*$D$3,2)</f>
        <v>-144116</v>
      </c>
      <c r="C62" s="36">
        <f aca="true" t="shared" si="19" ref="C62:J62">-ROUND(C9*$D$3,2)</f>
        <v>-200319</v>
      </c>
      <c r="D62" s="36">
        <f t="shared" si="19"/>
        <v>-196399</v>
      </c>
      <c r="E62" s="36">
        <f t="shared" si="19"/>
        <v>-131512.5</v>
      </c>
      <c r="F62" s="36">
        <f t="shared" si="19"/>
        <v>-145600</v>
      </c>
      <c r="G62" s="36">
        <f t="shared" si="19"/>
        <v>-184404.5</v>
      </c>
      <c r="H62" s="36">
        <f t="shared" si="19"/>
        <v>-165487</v>
      </c>
      <c r="I62" s="36">
        <f t="shared" si="19"/>
        <v>-31398.5</v>
      </c>
      <c r="J62" s="36">
        <f t="shared" si="19"/>
        <v>-65607.5</v>
      </c>
      <c r="K62" s="36">
        <f t="shared" si="18"/>
        <v>-1264844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36">
        <v>-976.5</v>
      </c>
      <c r="C64" s="36">
        <v>-350</v>
      </c>
      <c r="D64" s="36">
        <v>-350</v>
      </c>
      <c r="E64" s="36">
        <v>-1113</v>
      </c>
      <c r="F64" s="36">
        <v>-710.5</v>
      </c>
      <c r="G64" s="36">
        <v>-301</v>
      </c>
      <c r="H64" s="36">
        <v>-3.5</v>
      </c>
      <c r="I64" s="19">
        <v>0</v>
      </c>
      <c r="J64" s="19">
        <v>0</v>
      </c>
      <c r="K64" s="36">
        <f t="shared" si="18"/>
        <v>-3804.5</v>
      </c>
    </row>
    <row r="65" spans="1:11" ht="18.75" customHeight="1">
      <c r="A65" s="12" t="s">
        <v>56</v>
      </c>
      <c r="B65" s="19">
        <v>0</v>
      </c>
      <c r="C65" s="19">
        <v>0</v>
      </c>
      <c r="D65" s="36">
        <f>-70-133</f>
        <v>-203</v>
      </c>
      <c r="E65" s="36">
        <f>-17.5-52.5</f>
        <v>-70</v>
      </c>
      <c r="F65" s="19">
        <v>0</v>
      </c>
      <c r="G65" s="36">
        <v>-17.5</v>
      </c>
      <c r="H65" s="19">
        <v>0</v>
      </c>
      <c r="I65" s="19">
        <v>0</v>
      </c>
      <c r="J65" s="19">
        <v>0</v>
      </c>
      <c r="K65" s="36">
        <f t="shared" si="18"/>
        <v>-290.5</v>
      </c>
    </row>
    <row r="66" spans="1:11" ht="18.75" customHeight="1">
      <c r="A66" s="12" t="s">
        <v>57</v>
      </c>
      <c r="B66" s="48">
        <v>-96816.65</v>
      </c>
      <c r="C66" s="48">
        <v>-7155.83</v>
      </c>
      <c r="D66" s="48">
        <v>-27421.21</v>
      </c>
      <c r="E66" s="48">
        <v>-120091.63</v>
      </c>
      <c r="F66" s="48">
        <v>-86078.21</v>
      </c>
      <c r="G66" s="48">
        <v>-65331.02</v>
      </c>
      <c r="H66" s="36">
        <v>-17.5</v>
      </c>
      <c r="I66" s="19">
        <v>0</v>
      </c>
      <c r="J66" s="19">
        <v>0</v>
      </c>
      <c r="K66" s="36">
        <f t="shared" si="18"/>
        <v>-402912.05000000005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0</v>
      </c>
    </row>
    <row r="68" spans="1:11" ht="18.75" customHeight="1">
      <c r="A68" s="12" t="s">
        <v>84</v>
      </c>
      <c r="B68" s="36">
        <f aca="true" t="shared" si="20" ref="B68:J68">SUM(B69:B92)</f>
        <v>-14176.46</v>
      </c>
      <c r="C68" s="36">
        <f t="shared" si="20"/>
        <v>-20644.95</v>
      </c>
      <c r="D68" s="36">
        <f t="shared" si="20"/>
        <v>-26177.03</v>
      </c>
      <c r="E68" s="36">
        <f t="shared" si="20"/>
        <v>-24285.09</v>
      </c>
      <c r="F68" s="36">
        <f t="shared" si="20"/>
        <v>-21533.43</v>
      </c>
      <c r="G68" s="36">
        <f t="shared" si="20"/>
        <v>-28653.62</v>
      </c>
      <c r="H68" s="36">
        <f t="shared" si="20"/>
        <v>-15472.67</v>
      </c>
      <c r="I68" s="36">
        <f t="shared" si="20"/>
        <v>-42439.18000000001</v>
      </c>
      <c r="J68" s="36">
        <f t="shared" si="20"/>
        <v>-25691.059999999998</v>
      </c>
      <c r="K68" s="36">
        <f t="shared" si="18"/>
        <v>-219073.49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36">
        <v>-67.4</v>
      </c>
      <c r="C79" s="19">
        <v>0</v>
      </c>
      <c r="D79" s="36">
        <v>-5729</v>
      </c>
      <c r="E79" s="36">
        <v>-471.8</v>
      </c>
      <c r="F79" s="36">
        <v>-2493.8</v>
      </c>
      <c r="G79" s="36">
        <v>-202.2</v>
      </c>
      <c r="H79" s="36">
        <v>-1550.2</v>
      </c>
      <c r="I79" s="19">
        <v>0</v>
      </c>
      <c r="J79" s="36">
        <v>-2830.8</v>
      </c>
      <c r="K79" s="49">
        <f t="shared" si="18"/>
        <v>-13345.2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-10235.29</v>
      </c>
      <c r="F92" s="19">
        <v>0</v>
      </c>
      <c r="G92" s="19">
        <v>0</v>
      </c>
      <c r="H92" s="19">
        <v>0</v>
      </c>
      <c r="I92" s="49">
        <v>-5560.8</v>
      </c>
      <c r="J92" s="49">
        <v>-12770.06</v>
      </c>
      <c r="K92" s="49">
        <f t="shared" si="18"/>
        <v>-28566.15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945948.5000000001</v>
      </c>
      <c r="C97" s="24">
        <f t="shared" si="21"/>
        <v>1556966.06</v>
      </c>
      <c r="D97" s="24">
        <f t="shared" si="21"/>
        <v>1917950.96</v>
      </c>
      <c r="E97" s="24">
        <f t="shared" si="21"/>
        <v>956095.2100000002</v>
      </c>
      <c r="F97" s="24">
        <f t="shared" si="21"/>
        <v>1358340.09</v>
      </c>
      <c r="G97" s="24">
        <f t="shared" si="21"/>
        <v>2018126.79</v>
      </c>
      <c r="H97" s="24">
        <f t="shared" si="21"/>
        <v>998622.53</v>
      </c>
      <c r="I97" s="24">
        <f>+I98+I99</f>
        <v>367495.3900000001</v>
      </c>
      <c r="J97" s="24">
        <f>+J98+J99</f>
        <v>622112.4999999999</v>
      </c>
      <c r="K97" s="49">
        <f>SUM(B97:J97)</f>
        <v>10741658.03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928721.0200000001</v>
      </c>
      <c r="C98" s="24">
        <f t="shared" si="22"/>
        <v>1534795.5</v>
      </c>
      <c r="D98" s="24">
        <f t="shared" si="22"/>
        <v>1892516.07</v>
      </c>
      <c r="E98" s="24">
        <f t="shared" si="22"/>
        <v>935054.1700000002</v>
      </c>
      <c r="F98" s="24">
        <f t="shared" si="22"/>
        <v>1336703.59</v>
      </c>
      <c r="G98" s="24">
        <f t="shared" si="22"/>
        <v>1990213.17</v>
      </c>
      <c r="H98" s="24">
        <f t="shared" si="22"/>
        <v>980349.9600000001</v>
      </c>
      <c r="I98" s="24">
        <f t="shared" si="22"/>
        <v>367495.3900000001</v>
      </c>
      <c r="J98" s="24">
        <f t="shared" si="22"/>
        <v>608911.9199999999</v>
      </c>
      <c r="K98" s="49">
        <f>SUM(B98:J98)</f>
        <v>10574760.790000001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17227.48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166897.24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10741658.04</v>
      </c>
      <c r="L105" s="55"/>
    </row>
    <row r="106" spans="1:11" ht="18.75" customHeight="1">
      <c r="A106" s="26" t="s">
        <v>75</v>
      </c>
      <c r="B106" s="27">
        <v>139652.38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139652.38</v>
      </c>
    </row>
    <row r="107" spans="1:11" ht="18.75" customHeight="1">
      <c r="A107" s="26" t="s">
        <v>76</v>
      </c>
      <c r="B107" s="27">
        <v>806296.12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806296.12</v>
      </c>
    </row>
    <row r="108" spans="1:11" ht="18.75" customHeight="1">
      <c r="A108" s="26" t="s">
        <v>77</v>
      </c>
      <c r="B108" s="41">
        <v>0</v>
      </c>
      <c r="C108" s="27">
        <f>+C97</f>
        <v>1556966.06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1556966.06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1917950.96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1917950.96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956095.2100000002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956095.2100000002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256558.72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256558.72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469895.24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469895.24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631886.14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631886.14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579828.93</v>
      </c>
      <c r="H115" s="41">
        <v>0</v>
      </c>
      <c r="I115" s="41">
        <v>0</v>
      </c>
      <c r="J115" s="41">
        <v>0</v>
      </c>
      <c r="K115" s="42">
        <f t="shared" si="24"/>
        <v>579828.93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48382.53</v>
      </c>
      <c r="H116" s="41">
        <v>0</v>
      </c>
      <c r="I116" s="41">
        <v>0</v>
      </c>
      <c r="J116" s="41">
        <v>0</v>
      </c>
      <c r="K116" s="42">
        <f t="shared" si="24"/>
        <v>48382.53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320722.68</v>
      </c>
      <c r="H117" s="41">
        <v>0</v>
      </c>
      <c r="I117" s="41">
        <v>0</v>
      </c>
      <c r="J117" s="41">
        <v>0</v>
      </c>
      <c r="K117" s="42">
        <f t="shared" si="24"/>
        <v>320722.68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277478.69</v>
      </c>
      <c r="H118" s="41">
        <v>0</v>
      </c>
      <c r="I118" s="41">
        <v>0</v>
      </c>
      <c r="J118" s="41">
        <v>0</v>
      </c>
      <c r="K118" s="42">
        <f t="shared" si="24"/>
        <v>277478.69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791713.96</v>
      </c>
      <c r="H119" s="41">
        <v>0</v>
      </c>
      <c r="I119" s="41">
        <v>0</v>
      </c>
      <c r="J119" s="41">
        <v>0</v>
      </c>
      <c r="K119" s="42">
        <f t="shared" si="24"/>
        <v>791713.96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354505.69</v>
      </c>
      <c r="I120" s="41">
        <v>0</v>
      </c>
      <c r="J120" s="41">
        <v>0</v>
      </c>
      <c r="K120" s="42">
        <f t="shared" si="24"/>
        <v>354505.69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644116.84</v>
      </c>
      <c r="I121" s="41">
        <v>0</v>
      </c>
      <c r="J121" s="41">
        <v>0</v>
      </c>
      <c r="K121" s="42">
        <f t="shared" si="24"/>
        <v>644116.84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367495.39</v>
      </c>
      <c r="J122" s="41">
        <v>0</v>
      </c>
      <c r="K122" s="42">
        <f t="shared" si="24"/>
        <v>367495.39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622112.5</v>
      </c>
      <c r="K123" s="45">
        <f t="shared" si="24"/>
        <v>622112.5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2015-01-13T17:51:26Z</dcterms:modified>
  <cp:category/>
  <cp:version/>
  <cp:contentType/>
  <cp:contentStatus/>
</cp:coreProperties>
</file>