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<sst xmlns="http://schemas.openxmlformats.org/spreadsheetml/2006/main" count="126" uniqueCount="126">
  <si>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</si>
  <si>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</si>
  <si>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</si>
  <si>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</si>
  <si>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</si>
  <si>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</si>
  <si>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</si>
  <si>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</si>
  <si>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</si>
  <si>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</si>
  <si>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</si>
  <si>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</si>
  <si>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</si>
  <si>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</si>
  <si>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</si>
  <si>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</si>
  <si>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</si>
  <si>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</si>
  <si>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</si>
  <si>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</si>
  <si>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</si>
  <si>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</si>
  <si>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</si>
  <si>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</si>
  <si>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</si>
  <si>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</si>
  <si>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</si>
  <si>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</si>
  <si>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</si>
  <si>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</si>
  <si>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</si>
  <si>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</si>
  <si>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</si>
  <si>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</si>
  <si>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</si>
  <si>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</si>
  <si>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</si>
  <si>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</si>
  <si>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</si>
  <si>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</si>
  <si>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</si>
  <si>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</si>
  <si>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</si>
  <si>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</si>
  <si>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</si>
  <si>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</si>
  <si>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</si>
  <si>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</si>
  <si>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</si>
  <si>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</si>
  <si>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</si>
  <si>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</si>
  <si>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</si>
  <si>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</si>
  <si>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</si>
  <si>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</si>
  <si>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</si>
  <si>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</si>
  <si>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</si>
  <si>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</si>
  <si>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</si>
  <si>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</si>
  <si>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</si>
  <si>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</si>
  <si>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</si>
  <si>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</si>
  <si>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</si>
  <si>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</si>
  <si>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</si>
  <si>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</si>
  <si>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</si>
  <si>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</si>
  <si>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</si>
  <si>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</si>
  <si>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</si>
  <si>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</si>
  <si>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</si>
  <si>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</si>
  <si>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</si>
  <si>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</si>
  <si>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</si>
  <si>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</si>
  <si>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</si>
  <si>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</si>
  <si>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</si>
  <si>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</si>
  <si>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</si>
  <si>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</si>
  <si>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</si>
  <si>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</si>
  <si>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</si>
  <si>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</si>
  <si>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</si>
  <si>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</si>
  <si>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</si>
  <si>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</si>
  <si>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</si>
  <si>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</si>
  <si>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</si>
  <si>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</si>
  <si>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</si>
  <si>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</si>
  <si>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</si>
  <si>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</si>
  <si>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</si>
  <si>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</si>
  <si>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</si>
  <si>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</si>
  <si>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</si>
  <si>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</si>
  <si>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</si>
  <si>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</si>
  <si>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</si>
  <si>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</si>
  <si>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</si>
  <si>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</si>
  <si>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</si>
  <si>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</si>
  <si>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</si>
  <si>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</si>
  <si>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</si>
  <si>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</si>
  <si>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</si>
  <si>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</si>
  <si>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06/01/15 - VENCIMENTO 13/01/15</t>
  </si>
  <si>
    <t>6.1.4. Venda de Cartões Estudantes (UNE/UMES)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</si>
</sst>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6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481894</v>
      </c>
      <c r="C7" s="9">
        <f t="shared" si="0"/>
        <v>638790</v>
      </c>
      <c r="D7" s="9">
        <f t="shared" si="0"/>
        <v>686511</v>
      </c>
      <c r="E7" s="9">
        <f t="shared" si="0"/>
        <v>453022</v>
      </c>
      <c r="F7" s="9">
        <f t="shared" si="0"/>
        <v>616605</v>
      </c>
      <c r="G7" s="9">
        <f t="shared" si="0"/>
        <v>1008436</v>
      </c>
      <c r="H7" s="9">
        <f t="shared" si="0"/>
        <v>443366</v>
      </c>
      <c r="I7" s="9">
        <f t="shared" si="0"/>
        <v>97365</v>
      </c>
      <c r="J7" s="9">
        <f t="shared" si="0"/>
        <v>260757</v>
      </c>
      <c r="K7" s="9">
        <f t="shared" si="0"/>
        <v>4686746</v>
      </c>
      <c r="L7" s="53"/>
    </row>
    <row r="8" spans="1:11" ht="17.25" customHeight="1">
      <c r="A8" s="10" t="s">
        <v>116</v>
      </c>
      <c r="B8" s="11">
        <f>B9+B12+B16</f>
        <v>278236</v>
      </c>
      <c r="C8" s="11">
        <f aca="true" t="shared" si="1" ref="C8:J8">C9+C12+C16</f>
        <v>373041</v>
      </c>
      <c r="D8" s="11">
        <f t="shared" si="1"/>
        <v>376095</v>
      </c>
      <c r="E8" s="11">
        <f t="shared" si="1"/>
        <v>260939</v>
      </c>
      <c r="F8" s="11">
        <f t="shared" si="1"/>
        <v>333350</v>
      </c>
      <c r="G8" s="11">
        <f t="shared" si="1"/>
        <v>535086</v>
      </c>
      <c r="H8" s="11">
        <f t="shared" si="1"/>
        <v>266130</v>
      </c>
      <c r="I8" s="11">
        <f t="shared" si="1"/>
        <v>49874</v>
      </c>
      <c r="J8" s="11">
        <f t="shared" si="1"/>
        <v>142277</v>
      </c>
      <c r="K8" s="11">
        <f>SUM(B8:J8)</f>
        <v>2615028</v>
      </c>
    </row>
    <row r="9" spans="1:11" ht="17.25" customHeight="1">
      <c r="A9" s="15" t="s">
        <v>17</v>
      </c>
      <c r="B9" s="13">
        <f>+B10+B11</f>
        <v>41976</v>
      </c>
      <c r="C9" s="13">
        <f aca="true" t="shared" si="2" ref="C9:J9">+C10+C11</f>
        <v>59149</v>
      </c>
      <c r="D9" s="13">
        <f t="shared" si="2"/>
        <v>57754</v>
      </c>
      <c r="E9" s="13">
        <f t="shared" si="2"/>
        <v>38310</v>
      </c>
      <c r="F9" s="13">
        <f t="shared" si="2"/>
        <v>44052</v>
      </c>
      <c r="G9" s="13">
        <f t="shared" si="2"/>
        <v>54497</v>
      </c>
      <c r="H9" s="13">
        <f t="shared" si="2"/>
        <v>47718</v>
      </c>
      <c r="I9" s="13">
        <f t="shared" si="2"/>
        <v>9140</v>
      </c>
      <c r="J9" s="13">
        <f t="shared" si="2"/>
        <v>19556</v>
      </c>
      <c r="K9" s="11">
        <f>SUM(B9:J9)</f>
        <v>372152</v>
      </c>
    </row>
    <row r="10" spans="1:11" ht="17.25" customHeight="1">
      <c r="A10" s="30" t="s">
        <v>18</v>
      </c>
      <c r="B10" s="13">
        <v>41976</v>
      </c>
      <c r="C10" s="13">
        <v>59149</v>
      </c>
      <c r="D10" s="13">
        <v>57754</v>
      </c>
      <c r="E10" s="13">
        <v>38310</v>
      </c>
      <c r="F10" s="13">
        <v>44052</v>
      </c>
      <c r="G10" s="13">
        <v>54497</v>
      </c>
      <c r="H10" s="13">
        <v>47718</v>
      </c>
      <c r="I10" s="13">
        <v>9140</v>
      </c>
      <c r="J10" s="13">
        <v>19556</v>
      </c>
      <c r="K10" s="11">
        <f>SUM(B10:J10)</f>
        <v>372152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231935</v>
      </c>
      <c r="C12" s="17">
        <f t="shared" si="3"/>
        <v>307795</v>
      </c>
      <c r="D12" s="17">
        <f t="shared" si="3"/>
        <v>312906</v>
      </c>
      <c r="E12" s="17">
        <f t="shared" si="3"/>
        <v>218497</v>
      </c>
      <c r="F12" s="17">
        <f t="shared" si="3"/>
        <v>283820</v>
      </c>
      <c r="G12" s="17">
        <f t="shared" si="3"/>
        <v>471442</v>
      </c>
      <c r="H12" s="17">
        <f t="shared" si="3"/>
        <v>214055</v>
      </c>
      <c r="I12" s="17">
        <f t="shared" si="3"/>
        <v>39765</v>
      </c>
      <c r="J12" s="17">
        <f t="shared" si="3"/>
        <v>120594</v>
      </c>
      <c r="K12" s="11">
        <f aca="true" t="shared" si="4" ref="K12:K27">SUM(B12:J12)</f>
        <v>2200809</v>
      </c>
    </row>
    <row r="13" spans="1:13" ht="17.25" customHeight="1">
      <c r="A13" s="14" t="s">
        <v>20</v>
      </c>
      <c r="B13" s="13">
        <v>112478</v>
      </c>
      <c r="C13" s="13">
        <v>158498</v>
      </c>
      <c r="D13" s="13">
        <v>165714</v>
      </c>
      <c r="E13" s="13">
        <v>113007</v>
      </c>
      <c r="F13" s="13">
        <v>146063</v>
      </c>
      <c r="G13" s="13">
        <v>229481</v>
      </c>
      <c r="H13" s="13">
        <v>102728</v>
      </c>
      <c r="I13" s="13">
        <v>22747</v>
      </c>
      <c r="J13" s="13">
        <v>63256</v>
      </c>
      <c r="K13" s="11">
        <f t="shared" si="4"/>
        <v>1113972</v>
      </c>
      <c r="L13" s="53"/>
      <c r="M13" s="54"/>
    </row>
    <row r="14" spans="1:12" ht="17.25" customHeight="1">
      <c r="A14" s="14" t="s">
        <v>21</v>
      </c>
      <c r="B14" s="13">
        <v>111609</v>
      </c>
      <c r="C14" s="13">
        <v>138293</v>
      </c>
      <c r="D14" s="13">
        <v>136832</v>
      </c>
      <c r="E14" s="13">
        <v>98540</v>
      </c>
      <c r="F14" s="13">
        <v>128783</v>
      </c>
      <c r="G14" s="13">
        <v>229366</v>
      </c>
      <c r="H14" s="13">
        <v>103830</v>
      </c>
      <c r="I14" s="13">
        <v>15595</v>
      </c>
      <c r="J14" s="13">
        <v>53544</v>
      </c>
      <c r="K14" s="11">
        <f t="shared" si="4"/>
        <v>1016392</v>
      </c>
      <c r="L14" s="53"/>
    </row>
    <row r="15" spans="1:11" ht="17.25" customHeight="1">
      <c r="A15" s="14" t="s">
        <v>22</v>
      </c>
      <c r="B15" s="13">
        <v>7848</v>
      </c>
      <c r="C15" s="13">
        <v>11004</v>
      </c>
      <c r="D15" s="13">
        <v>10360</v>
      </c>
      <c r="E15" s="13">
        <v>6950</v>
      </c>
      <c r="F15" s="13">
        <v>8974</v>
      </c>
      <c r="G15" s="13">
        <v>12595</v>
      </c>
      <c r="H15" s="13">
        <v>7497</v>
      </c>
      <c r="I15" s="13">
        <v>1423</v>
      </c>
      <c r="J15" s="13">
        <v>3794</v>
      </c>
      <c r="K15" s="11">
        <f t="shared" si="4"/>
        <v>70445</v>
      </c>
    </row>
    <row r="16" spans="1:11" ht="17.25" customHeight="1">
      <c r="A16" s="15" t="s">
        <v>112</v>
      </c>
      <c r="B16" s="13">
        <f>B17+B18+B19</f>
        <v>4325</v>
      </c>
      <c r="C16" s="13">
        <f aca="true" t="shared" si="5" ref="C16:J16">C17+C18+C19</f>
        <v>6097</v>
      </c>
      <c r="D16" s="13">
        <f t="shared" si="5"/>
        <v>5435</v>
      </c>
      <c r="E16" s="13">
        <f t="shared" si="5"/>
        <v>4132</v>
      </c>
      <c r="F16" s="13">
        <f t="shared" si="5"/>
        <v>5478</v>
      </c>
      <c r="G16" s="13">
        <f t="shared" si="5"/>
        <v>9147</v>
      </c>
      <c r="H16" s="13">
        <f t="shared" si="5"/>
        <v>4357</v>
      </c>
      <c r="I16" s="13">
        <f t="shared" si="5"/>
        <v>969</v>
      </c>
      <c r="J16" s="13">
        <f t="shared" si="5"/>
        <v>2127</v>
      </c>
      <c r="K16" s="11">
        <f t="shared" si="4"/>
        <v>42067</v>
      </c>
    </row>
    <row r="17" spans="1:11" ht="17.25" customHeight="1">
      <c r="A17" s="14" t="s">
        <v>113</v>
      </c>
      <c r="B17" s="13">
        <v>3860</v>
      </c>
      <c r="C17" s="13">
        <v>5523</v>
      </c>
      <c r="D17" s="13">
        <v>4951</v>
      </c>
      <c r="E17" s="13">
        <v>3697</v>
      </c>
      <c r="F17" s="13">
        <v>4955</v>
      </c>
      <c r="G17" s="13">
        <v>8105</v>
      </c>
      <c r="H17" s="13">
        <v>3928</v>
      </c>
      <c r="I17" s="13">
        <v>891</v>
      </c>
      <c r="J17" s="13">
        <v>1941</v>
      </c>
      <c r="K17" s="11">
        <f t="shared" si="4"/>
        <v>37851</v>
      </c>
    </row>
    <row r="18" spans="1:11" ht="17.25" customHeight="1">
      <c r="A18" s="14" t="s">
        <v>114</v>
      </c>
      <c r="B18" s="13">
        <v>379</v>
      </c>
      <c r="C18" s="13">
        <v>470</v>
      </c>
      <c r="D18" s="13">
        <v>423</v>
      </c>
      <c r="E18" s="13">
        <v>373</v>
      </c>
      <c r="F18" s="13">
        <v>437</v>
      </c>
      <c r="G18" s="13">
        <v>937</v>
      </c>
      <c r="H18" s="13">
        <v>356</v>
      </c>
      <c r="I18" s="13">
        <v>69</v>
      </c>
      <c r="J18" s="13">
        <v>163</v>
      </c>
      <c r="K18" s="11">
        <f t="shared" si="4"/>
        <v>3607</v>
      </c>
    </row>
    <row r="19" spans="1:11" ht="17.25" customHeight="1">
      <c r="A19" s="14" t="s">
        <v>115</v>
      </c>
      <c r="B19" s="13">
        <v>86</v>
      </c>
      <c r="C19" s="13">
        <v>104</v>
      </c>
      <c r="D19" s="13">
        <v>61</v>
      </c>
      <c r="E19" s="13">
        <v>62</v>
      </c>
      <c r="F19" s="13">
        <v>86</v>
      </c>
      <c r="G19" s="13">
        <v>105</v>
      </c>
      <c r="H19" s="13">
        <v>73</v>
      </c>
      <c r="I19" s="13">
        <v>9</v>
      </c>
      <c r="J19" s="13">
        <v>23</v>
      </c>
      <c r="K19" s="11">
        <f t="shared" si="4"/>
        <v>609</v>
      </c>
    </row>
    <row r="20" spans="1:11" ht="17.25" customHeight="1">
      <c r="A20" s="16" t="s">
        <v>23</v>
      </c>
      <c r="B20" s="11">
        <f>+B21+B22+B23</f>
        <v>156965</v>
      </c>
      <c r="C20" s="11">
        <f aca="true" t="shared" si="6" ref="C20:J20">+C21+C22+C23</f>
        <v>192233</v>
      </c>
      <c r="D20" s="11">
        <f t="shared" si="6"/>
        <v>221168</v>
      </c>
      <c r="E20" s="11">
        <f t="shared" si="6"/>
        <v>139586</v>
      </c>
      <c r="F20" s="11">
        <f t="shared" si="6"/>
        <v>220552</v>
      </c>
      <c r="G20" s="11">
        <f t="shared" si="6"/>
        <v>398645</v>
      </c>
      <c r="H20" s="11">
        <f t="shared" si="6"/>
        <v>136285</v>
      </c>
      <c r="I20" s="11">
        <f t="shared" si="6"/>
        <v>31927</v>
      </c>
      <c r="J20" s="11">
        <f t="shared" si="6"/>
        <v>80317</v>
      </c>
      <c r="K20" s="11">
        <f t="shared" si="4"/>
        <v>1577678</v>
      </c>
    </row>
    <row r="21" spans="1:12" ht="17.25" customHeight="1">
      <c r="A21" s="12" t="s">
        <v>24</v>
      </c>
      <c r="B21" s="13">
        <v>84860</v>
      </c>
      <c r="C21" s="13">
        <v>112604</v>
      </c>
      <c r="D21" s="13">
        <v>131026</v>
      </c>
      <c r="E21" s="13">
        <v>81364</v>
      </c>
      <c r="F21" s="13">
        <v>126175</v>
      </c>
      <c r="G21" s="13">
        <v>211698</v>
      </c>
      <c r="H21" s="13">
        <v>77058</v>
      </c>
      <c r="I21" s="13">
        <v>20103</v>
      </c>
      <c r="J21" s="13">
        <v>46584</v>
      </c>
      <c r="K21" s="11">
        <f t="shared" si="4"/>
        <v>891472</v>
      </c>
      <c r="L21" s="53"/>
    </row>
    <row r="22" spans="1:12" ht="17.25" customHeight="1">
      <c r="A22" s="12" t="s">
        <v>25</v>
      </c>
      <c r="B22" s="13">
        <v>67356</v>
      </c>
      <c r="C22" s="13">
        <v>73566</v>
      </c>
      <c r="D22" s="13">
        <v>83456</v>
      </c>
      <c r="E22" s="13">
        <v>54468</v>
      </c>
      <c r="F22" s="13">
        <v>88341</v>
      </c>
      <c r="G22" s="13">
        <v>177481</v>
      </c>
      <c r="H22" s="13">
        <v>55160</v>
      </c>
      <c r="I22" s="13">
        <v>10860</v>
      </c>
      <c r="J22" s="13">
        <v>31515</v>
      </c>
      <c r="K22" s="11">
        <f t="shared" si="4"/>
        <v>642203</v>
      </c>
      <c r="L22" s="53"/>
    </row>
    <row r="23" spans="1:11" ht="17.25" customHeight="1">
      <c r="A23" s="12" t="s">
        <v>26</v>
      </c>
      <c r="B23" s="13">
        <v>4749</v>
      </c>
      <c r="C23" s="13">
        <v>6063</v>
      </c>
      <c r="D23" s="13">
        <v>6686</v>
      </c>
      <c r="E23" s="13">
        <v>3754</v>
      </c>
      <c r="F23" s="13">
        <v>6036</v>
      </c>
      <c r="G23" s="13">
        <v>9466</v>
      </c>
      <c r="H23" s="13">
        <v>4067</v>
      </c>
      <c r="I23" s="13">
        <v>964</v>
      </c>
      <c r="J23" s="13">
        <v>2218</v>
      </c>
      <c r="K23" s="11">
        <f t="shared" si="4"/>
        <v>44003</v>
      </c>
    </row>
    <row r="24" spans="1:11" ht="17.25" customHeight="1">
      <c r="A24" s="16" t="s">
        <v>27</v>
      </c>
      <c r="B24" s="13">
        <v>46693</v>
      </c>
      <c r="C24" s="13">
        <v>73516</v>
      </c>
      <c r="D24" s="13">
        <v>89248</v>
      </c>
      <c r="E24" s="13">
        <v>52497</v>
      </c>
      <c r="F24" s="13">
        <v>62703</v>
      </c>
      <c r="G24" s="13">
        <v>74705</v>
      </c>
      <c r="H24" s="13">
        <v>35721</v>
      </c>
      <c r="I24" s="13">
        <v>15564</v>
      </c>
      <c r="J24" s="13">
        <v>38163</v>
      </c>
      <c r="K24" s="11">
        <f t="shared" si="4"/>
        <v>488810</v>
      </c>
    </row>
    <row r="25" spans="1:12" ht="17.25" customHeight="1">
      <c r="A25" s="12" t="s">
        <v>28</v>
      </c>
      <c r="B25" s="13">
        <v>29884</v>
      </c>
      <c r="C25" s="13">
        <v>47050</v>
      </c>
      <c r="D25" s="13">
        <v>57119</v>
      </c>
      <c r="E25" s="13">
        <v>33598</v>
      </c>
      <c r="F25" s="13">
        <v>40130</v>
      </c>
      <c r="G25" s="13">
        <v>47811</v>
      </c>
      <c r="H25" s="13">
        <v>22861</v>
      </c>
      <c r="I25" s="13">
        <v>9961</v>
      </c>
      <c r="J25" s="13">
        <v>24424</v>
      </c>
      <c r="K25" s="11">
        <f t="shared" si="4"/>
        <v>312838</v>
      </c>
      <c r="L25" s="53"/>
    </row>
    <row r="26" spans="1:12" ht="17.25" customHeight="1">
      <c r="A26" s="12" t="s">
        <v>29</v>
      </c>
      <c r="B26" s="13">
        <v>16809</v>
      </c>
      <c r="C26" s="13">
        <v>26466</v>
      </c>
      <c r="D26" s="13">
        <v>32129</v>
      </c>
      <c r="E26" s="13">
        <v>18899</v>
      </c>
      <c r="F26" s="13">
        <v>22573</v>
      </c>
      <c r="G26" s="13">
        <v>26894</v>
      </c>
      <c r="H26" s="13">
        <v>12860</v>
      </c>
      <c r="I26" s="13">
        <v>5603</v>
      </c>
      <c r="J26" s="13">
        <v>13739</v>
      </c>
      <c r="K26" s="11">
        <f t="shared" si="4"/>
        <v>175972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5230</v>
      </c>
      <c r="I27" s="11">
        <v>0</v>
      </c>
      <c r="J27" s="11">
        <v>0</v>
      </c>
      <c r="K27" s="11">
        <f t="shared" si="4"/>
        <v>5230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2.41225052</v>
      </c>
      <c r="C29" s="61">
        <f aca="true" t="shared" si="7" ref="C29:J29">SUM(C30:C33)</f>
        <v>2.753106</v>
      </c>
      <c r="D29" s="61">
        <f t="shared" si="7"/>
        <v>3.09930773</v>
      </c>
      <c r="E29" s="61">
        <f t="shared" si="7"/>
        <v>2.63576102</v>
      </c>
      <c r="F29" s="61">
        <f t="shared" si="7"/>
        <v>2.55754488</v>
      </c>
      <c r="G29" s="61">
        <f t="shared" si="7"/>
        <v>2.19991824</v>
      </c>
      <c r="H29" s="61">
        <f t="shared" si="7"/>
        <v>2.5231275</v>
      </c>
      <c r="I29" s="61">
        <f t="shared" si="7"/>
        <v>4.4773928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-0.00144948</v>
      </c>
      <c r="C32" s="63">
        <v>0</v>
      </c>
      <c r="D32" s="63">
        <v>-0.00019227</v>
      </c>
      <c r="E32" s="63">
        <v>-0.00023898</v>
      </c>
      <c r="F32" s="63">
        <v>-0.00145512</v>
      </c>
      <c r="G32" s="63">
        <v>-0.00148176</v>
      </c>
      <c r="H32" s="63">
        <v>-0.0010725</v>
      </c>
      <c r="I32" s="63">
        <v>-0.0033072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14584.31</v>
      </c>
      <c r="I35" s="19">
        <v>0</v>
      </c>
      <c r="J35" s="19">
        <v>0</v>
      </c>
      <c r="K35" s="23">
        <f>SUM(B35:J35)</f>
        <v>14584.31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1206.96</v>
      </c>
      <c r="C39" s="19">
        <f aca="true" t="shared" si="8" ref="C39:J39">+C43</f>
        <v>0</v>
      </c>
      <c r="D39" s="23">
        <f t="shared" si="8"/>
        <v>218.28</v>
      </c>
      <c r="E39" s="19">
        <f t="shared" si="8"/>
        <v>179.76</v>
      </c>
      <c r="F39" s="23">
        <f t="shared" si="8"/>
        <v>1609.28</v>
      </c>
      <c r="G39" s="23">
        <f t="shared" si="8"/>
        <v>2516.64</v>
      </c>
      <c r="H39" s="23">
        <f t="shared" si="8"/>
        <v>834.6</v>
      </c>
      <c r="I39" s="19">
        <f t="shared" si="8"/>
        <v>513.6</v>
      </c>
      <c r="J39" s="19">
        <f t="shared" si="8"/>
        <v>0</v>
      </c>
      <c r="K39" s="23">
        <f aca="true" t="shared" si="9" ref="K39:K44">SUM(B39:J39)</f>
        <v>7079.120000000001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1206.96</v>
      </c>
      <c r="C43" s="64">
        <v>0</v>
      </c>
      <c r="D43" s="66">
        <f aca="true" t="shared" si="10" ref="D43:I43">ROUND(D44*D45,2)</f>
        <v>218.28</v>
      </c>
      <c r="E43" s="66">
        <f t="shared" si="10"/>
        <v>179.76</v>
      </c>
      <c r="F43" s="66">
        <f t="shared" si="10"/>
        <v>1609.28</v>
      </c>
      <c r="G43" s="66">
        <f t="shared" si="10"/>
        <v>2516.64</v>
      </c>
      <c r="H43" s="66">
        <f t="shared" si="10"/>
        <v>834.6</v>
      </c>
      <c r="I43" s="66">
        <f t="shared" si="10"/>
        <v>513.6</v>
      </c>
      <c r="J43" s="64">
        <v>0</v>
      </c>
      <c r="K43" s="66">
        <f t="shared" si="9"/>
        <v>7079.120000000001</v>
      </c>
    </row>
    <row r="44" spans="1:11" ht="17.25" customHeight="1">
      <c r="A44" s="67" t="s">
        <v>43</v>
      </c>
      <c r="B44" s="68">
        <v>282</v>
      </c>
      <c r="C44" s="68">
        <v>0</v>
      </c>
      <c r="D44" s="68">
        <v>51</v>
      </c>
      <c r="E44" s="68">
        <v>42</v>
      </c>
      <c r="F44" s="68">
        <v>376</v>
      </c>
      <c r="G44" s="68">
        <v>588</v>
      </c>
      <c r="H44" s="68">
        <v>195</v>
      </c>
      <c r="I44" s="68">
        <v>120</v>
      </c>
      <c r="J44" s="68">
        <v>0</v>
      </c>
      <c r="K44" s="68">
        <f t="shared" si="9"/>
        <v>1654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1180883.49</v>
      </c>
      <c r="C47" s="22">
        <f aca="true" t="shared" si="11" ref="C47:H47">+C48+C56</f>
        <v>1780827.14</v>
      </c>
      <c r="D47" s="22">
        <f t="shared" si="11"/>
        <v>2153362.01</v>
      </c>
      <c r="E47" s="22">
        <f t="shared" si="11"/>
        <v>1215278.53</v>
      </c>
      <c r="F47" s="22">
        <f t="shared" si="11"/>
        <v>1600240.75</v>
      </c>
      <c r="G47" s="22">
        <f t="shared" si="11"/>
        <v>2248907.0100000002</v>
      </c>
      <c r="H47" s="22">
        <f t="shared" si="11"/>
        <v>1152360.4300000002</v>
      </c>
      <c r="I47" s="22">
        <f>+I48+I56</f>
        <v>436454.94999999995</v>
      </c>
      <c r="J47" s="22">
        <f>+J48+J56</f>
        <v>705953.7</v>
      </c>
      <c r="K47" s="22">
        <f>SUM(B47:J47)</f>
        <v>12474268.009999998</v>
      </c>
    </row>
    <row r="48" spans="1:11" ht="17.25" customHeight="1">
      <c r="A48" s="16" t="s">
        <v>46</v>
      </c>
      <c r="B48" s="23">
        <f>SUM(B49:B55)</f>
        <v>1163656.01</v>
      </c>
      <c r="C48" s="23">
        <f aca="true" t="shared" si="12" ref="C48:H48">SUM(C49:C55)</f>
        <v>1758656.5799999998</v>
      </c>
      <c r="D48" s="23">
        <f t="shared" si="12"/>
        <v>2127927.1199999996</v>
      </c>
      <c r="E48" s="23">
        <f t="shared" si="12"/>
        <v>1194237.49</v>
      </c>
      <c r="F48" s="23">
        <f t="shared" si="12"/>
        <v>1578604.25</v>
      </c>
      <c r="G48" s="23">
        <f t="shared" si="12"/>
        <v>2220993.39</v>
      </c>
      <c r="H48" s="23">
        <f t="shared" si="12"/>
        <v>1134087.86</v>
      </c>
      <c r="I48" s="23">
        <f>SUM(I49:I55)</f>
        <v>436454.94999999995</v>
      </c>
      <c r="J48" s="23">
        <f>SUM(J49:J55)</f>
        <v>692753.12</v>
      </c>
      <c r="K48" s="23">
        <f aca="true" t="shared" si="13" ref="K48:K56">SUM(B48:J48)</f>
        <v>12307370.769999998</v>
      </c>
    </row>
    <row r="49" spans="1:11" ht="17.25" customHeight="1">
      <c r="A49" s="35" t="s">
        <v>47</v>
      </c>
      <c r="B49" s="23">
        <f aca="true" t="shared" si="14" ref="B49:H49">ROUND(B30*B7,2)</f>
        <v>1163147.55</v>
      </c>
      <c r="C49" s="23">
        <f t="shared" si="14"/>
        <v>1754756.13</v>
      </c>
      <c r="D49" s="23">
        <f t="shared" si="14"/>
        <v>2127840.84</v>
      </c>
      <c r="E49" s="23">
        <f t="shared" si="14"/>
        <v>1194165.99</v>
      </c>
      <c r="F49" s="23">
        <f t="shared" si="14"/>
        <v>1577892.2</v>
      </c>
      <c r="G49" s="23">
        <f t="shared" si="14"/>
        <v>2219971.01</v>
      </c>
      <c r="H49" s="23">
        <f t="shared" si="14"/>
        <v>1119144.46</v>
      </c>
      <c r="I49" s="23">
        <f>ROUND(I30*I7,2)</f>
        <v>436263.36</v>
      </c>
      <c r="J49" s="23">
        <f>ROUND(J30*J7,2)</f>
        <v>692753.12</v>
      </c>
      <c r="K49" s="23">
        <f t="shared" si="13"/>
        <v>12285934.659999998</v>
      </c>
    </row>
    <row r="50" spans="1:11" ht="17.25" customHeight="1">
      <c r="A50" s="35" t="s">
        <v>48</v>
      </c>
      <c r="B50" s="19">
        <v>0</v>
      </c>
      <c r="C50" s="23">
        <f>ROUND(C31*C7,2)</f>
        <v>3900.45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3900.45</v>
      </c>
    </row>
    <row r="51" spans="1:11" ht="17.25" customHeight="1">
      <c r="A51" s="69" t="s">
        <v>123</v>
      </c>
      <c r="B51" s="70">
        <f>ROUND(B32*B7,2)</f>
        <v>-698.5</v>
      </c>
      <c r="C51" s="64">
        <v>0</v>
      </c>
      <c r="D51" s="70">
        <f aca="true" t="shared" si="15" ref="D51:I51">ROUND(D32*D7,2)</f>
        <v>-132</v>
      </c>
      <c r="E51" s="70">
        <f t="shared" si="15"/>
        <v>-108.26</v>
      </c>
      <c r="F51" s="70">
        <f t="shared" si="15"/>
        <v>-897.23</v>
      </c>
      <c r="G51" s="70">
        <f t="shared" si="15"/>
        <v>-1494.26</v>
      </c>
      <c r="H51" s="70">
        <f t="shared" si="15"/>
        <v>-475.51</v>
      </c>
      <c r="I51" s="70">
        <f t="shared" si="15"/>
        <v>-322.01</v>
      </c>
      <c r="J51" s="64">
        <v>0</v>
      </c>
      <c r="K51" s="70">
        <f>SUM(B51:J51)</f>
        <v>-4127.77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14584.31</v>
      </c>
      <c r="I53" s="32">
        <f>+I35</f>
        <v>0</v>
      </c>
      <c r="J53" s="32">
        <f>+J35</f>
        <v>0</v>
      </c>
      <c r="K53" s="23">
        <f t="shared" si="13"/>
        <v>14584.31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1206.96</v>
      </c>
      <c r="C55" s="19">
        <v>0</v>
      </c>
      <c r="D55" s="37">
        <v>218.28</v>
      </c>
      <c r="E55" s="19">
        <v>179.76</v>
      </c>
      <c r="F55" s="37">
        <v>1609.28</v>
      </c>
      <c r="G55" s="37">
        <v>2516.64</v>
      </c>
      <c r="H55" s="37">
        <v>834.6</v>
      </c>
      <c r="I55" s="37">
        <v>513.6</v>
      </c>
      <c r="J55" s="19">
        <v>0</v>
      </c>
      <c r="K55" s="23">
        <f t="shared" si="13"/>
        <v>7079.120000000001</v>
      </c>
    </row>
    <row r="56" spans="1:11" ht="17.25" customHeight="1">
      <c r="A56" s="16" t="s">
        <v>53</v>
      </c>
      <c r="B56" s="37">
        <v>17227.48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166897.24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-387351.94</v>
      </c>
      <c r="C60" s="36">
        <f t="shared" si="16"/>
        <v>-234026.88</v>
      </c>
      <c r="D60" s="36">
        <f t="shared" si="16"/>
        <v>-277925.37</v>
      </c>
      <c r="E60" s="36">
        <f t="shared" si="16"/>
        <v>-364198.51999999996</v>
      </c>
      <c r="F60" s="36">
        <f t="shared" si="16"/>
        <v>-366330.63</v>
      </c>
      <c r="G60" s="36">
        <f t="shared" si="16"/>
        <v>-394151.04</v>
      </c>
      <c r="H60" s="36">
        <f t="shared" si="16"/>
        <v>-180935.47</v>
      </c>
      <c r="I60" s="36">
        <f t="shared" si="16"/>
        <v>-74367.71</v>
      </c>
      <c r="J60" s="36">
        <f t="shared" si="16"/>
        <v>-91172.77</v>
      </c>
      <c r="K60" s="36">
        <f>SUM(B60:J60)</f>
        <v>-2370460.33</v>
      </c>
    </row>
    <row r="61" spans="1:11" ht="18.75" customHeight="1">
      <c r="A61" s="16" t="s">
        <v>78</v>
      </c>
      <c r="B61" s="36">
        <f aca="true" t="shared" si="17" ref="B61:J61">B62+B63+B64+B65+B66+B67</f>
        <v>-373242.88</v>
      </c>
      <c r="C61" s="36">
        <f t="shared" si="17"/>
        <v>-213381.93</v>
      </c>
      <c r="D61" s="36">
        <f t="shared" si="17"/>
        <v>-257477.34</v>
      </c>
      <c r="E61" s="36">
        <f t="shared" si="17"/>
        <v>-340533.70999999996</v>
      </c>
      <c r="F61" s="36">
        <f t="shared" si="17"/>
        <v>-347291</v>
      </c>
      <c r="G61" s="36">
        <f t="shared" si="17"/>
        <v>-365699.62</v>
      </c>
      <c r="H61" s="36">
        <f t="shared" si="17"/>
        <v>-167013</v>
      </c>
      <c r="I61" s="36">
        <f t="shared" si="17"/>
        <v>-31990</v>
      </c>
      <c r="J61" s="36">
        <f t="shared" si="17"/>
        <v>-68446</v>
      </c>
      <c r="K61" s="36">
        <f aca="true" t="shared" si="18" ref="K61:K94">SUM(B61:J61)</f>
        <v>-2165075.48</v>
      </c>
    </row>
    <row r="62" spans="1:11" ht="18.75" customHeight="1">
      <c r="A62" s="12" t="s">
        <v>79</v>
      </c>
      <c r="B62" s="36">
        <f>-ROUND(B9*$D$3,2)</f>
        <v>-146916</v>
      </c>
      <c r="C62" s="36">
        <f aca="true" t="shared" si="19" ref="C62:J62">-ROUND(C9*$D$3,2)</f>
        <v>-207021.5</v>
      </c>
      <c r="D62" s="36">
        <f t="shared" si="19"/>
        <v>-202139</v>
      </c>
      <c r="E62" s="36">
        <f t="shared" si="19"/>
        <v>-134085</v>
      </c>
      <c r="F62" s="36">
        <f t="shared" si="19"/>
        <v>-154182</v>
      </c>
      <c r="G62" s="36">
        <f t="shared" si="19"/>
        <v>-190739.5</v>
      </c>
      <c r="H62" s="36">
        <f t="shared" si="19"/>
        <v>-167013</v>
      </c>
      <c r="I62" s="36">
        <f t="shared" si="19"/>
        <v>-31990</v>
      </c>
      <c r="J62" s="36">
        <f t="shared" si="19"/>
        <v>-68446</v>
      </c>
      <c r="K62" s="36">
        <f t="shared" si="18"/>
        <v>-1302532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-2257.5</v>
      </c>
      <c r="C64" s="36">
        <v>-269.5</v>
      </c>
      <c r="D64" s="36">
        <v>-640.5</v>
      </c>
      <c r="E64" s="36">
        <v>-2044</v>
      </c>
      <c r="F64" s="36">
        <v>-1078</v>
      </c>
      <c r="G64" s="36">
        <v>-983.5</v>
      </c>
      <c r="H64" s="19">
        <v>0</v>
      </c>
      <c r="I64" s="19">
        <v>0</v>
      </c>
      <c r="J64" s="19">
        <v>0</v>
      </c>
      <c r="K64" s="36">
        <f t="shared" si="18"/>
        <v>-7273</v>
      </c>
    </row>
    <row r="65" spans="1:11" ht="18.75" customHeight="1">
      <c r="A65" s="12" t="s">
        <v>125</v>
      </c>
      <c r="B65" s="19">
        <v>0</v>
      </c>
      <c r="C65" s="19">
        <v>0</v>
      </c>
      <c r="D65" s="36">
        <v>-35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6">
        <f t="shared" si="18"/>
        <v>-35</v>
      </c>
    </row>
    <row r="66" spans="1:11" ht="18.75" customHeight="1">
      <c r="A66" s="12" t="s">
        <v>56</v>
      </c>
      <c r="B66" s="48">
        <v>-223934.38</v>
      </c>
      <c r="C66" s="48">
        <v>-6090.93</v>
      </c>
      <c r="D66" s="48">
        <v>-54617.84</v>
      </c>
      <c r="E66" s="48">
        <v>-204404.71</v>
      </c>
      <c r="F66" s="48">
        <v>-192031</v>
      </c>
      <c r="G66" s="48">
        <v>-173976.62</v>
      </c>
      <c r="H66" s="19">
        <v>0</v>
      </c>
      <c r="I66" s="19">
        <v>0</v>
      </c>
      <c r="J66" s="19">
        <v>0</v>
      </c>
      <c r="K66" s="36">
        <f t="shared" si="18"/>
        <v>-855055.48</v>
      </c>
    </row>
    <row r="67" spans="1:11" ht="18.75" customHeight="1">
      <c r="A67" s="12" t="s">
        <v>57</v>
      </c>
      <c r="B67" s="19">
        <v>-135</v>
      </c>
      <c r="C67" s="19">
        <v>0</v>
      </c>
      <c r="D67" s="19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-180</v>
      </c>
    </row>
    <row r="68" spans="1:11" ht="18.75" customHeight="1">
      <c r="A68" s="12" t="s">
        <v>83</v>
      </c>
      <c r="B68" s="36">
        <f aca="true" t="shared" si="20" ref="B68:J68">SUM(B69:B92)</f>
        <v>-14109.06</v>
      </c>
      <c r="C68" s="36">
        <f t="shared" si="20"/>
        <v>-20644.95</v>
      </c>
      <c r="D68" s="36">
        <f t="shared" si="20"/>
        <v>-20448.03</v>
      </c>
      <c r="E68" s="36">
        <f t="shared" si="20"/>
        <v>-23664.809999999998</v>
      </c>
      <c r="F68" s="36">
        <f t="shared" si="20"/>
        <v>-19039.63</v>
      </c>
      <c r="G68" s="36">
        <f t="shared" si="20"/>
        <v>-28451.42</v>
      </c>
      <c r="H68" s="36">
        <f t="shared" si="20"/>
        <v>-13922.47</v>
      </c>
      <c r="I68" s="36">
        <f t="shared" si="20"/>
        <v>-42377.71000000001</v>
      </c>
      <c r="J68" s="36">
        <f t="shared" si="20"/>
        <v>-22726.77</v>
      </c>
      <c r="K68" s="36">
        <f t="shared" si="18"/>
        <v>-205384.85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62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-10086.81</v>
      </c>
      <c r="F92" s="19">
        <v>0</v>
      </c>
      <c r="G92" s="19">
        <v>0</v>
      </c>
      <c r="H92" s="19">
        <v>0</v>
      </c>
      <c r="I92" s="49">
        <v>-5499.33</v>
      </c>
      <c r="J92" s="49">
        <v>-12636.57</v>
      </c>
      <c r="K92" s="49">
        <f t="shared" si="18"/>
        <v>-28222.71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793531.5499999999</v>
      </c>
      <c r="C97" s="24">
        <f t="shared" si="21"/>
        <v>1546800.26</v>
      </c>
      <c r="D97" s="24">
        <f t="shared" si="21"/>
        <v>1875436.6399999994</v>
      </c>
      <c r="E97" s="24">
        <f t="shared" si="21"/>
        <v>851080.01</v>
      </c>
      <c r="F97" s="24">
        <f t="shared" si="21"/>
        <v>1233910.12</v>
      </c>
      <c r="G97" s="24">
        <f t="shared" si="21"/>
        <v>1854755.9700000002</v>
      </c>
      <c r="H97" s="24">
        <f t="shared" si="21"/>
        <v>971424.9600000001</v>
      </c>
      <c r="I97" s="24">
        <f>+I98+I99</f>
        <v>362087.23999999993</v>
      </c>
      <c r="J97" s="24">
        <f>+J98+J99</f>
        <v>614780.9299999999</v>
      </c>
      <c r="K97" s="49">
        <f>SUM(B97:J97)</f>
        <v>10103807.68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776304.07</v>
      </c>
      <c r="C98" s="24">
        <f t="shared" si="22"/>
        <v>1524629.7</v>
      </c>
      <c r="D98" s="24">
        <f t="shared" si="22"/>
        <v>1850001.7499999995</v>
      </c>
      <c r="E98" s="24">
        <f t="shared" si="22"/>
        <v>830038.97</v>
      </c>
      <c r="F98" s="24">
        <f t="shared" si="22"/>
        <v>1212273.62</v>
      </c>
      <c r="G98" s="24">
        <f t="shared" si="22"/>
        <v>1826842.35</v>
      </c>
      <c r="H98" s="24">
        <f t="shared" si="22"/>
        <v>953152.3900000001</v>
      </c>
      <c r="I98" s="24">
        <f t="shared" si="22"/>
        <v>362087.23999999993</v>
      </c>
      <c r="J98" s="24">
        <f t="shared" si="22"/>
        <v>601580.35</v>
      </c>
      <c r="K98" s="49">
        <f>SUM(B98:J98)</f>
        <v>9936910.44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17227.48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166897.24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10103807.7</v>
      </c>
      <c r="L105" s="55"/>
    </row>
    <row r="106" spans="1:11" ht="18.75" customHeight="1">
      <c r="A106" s="26" t="s">
        <v>74</v>
      </c>
      <c r="B106" s="27">
        <v>107468.5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107468.5</v>
      </c>
    </row>
    <row r="107" spans="1:11" ht="18.75" customHeight="1">
      <c r="A107" s="26" t="s">
        <v>75</v>
      </c>
      <c r="B107" s="27">
        <v>686063.05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686063.05</v>
      </c>
    </row>
    <row r="108" spans="1:11" ht="18.75" customHeight="1">
      <c r="A108" s="26" t="s">
        <v>76</v>
      </c>
      <c r="B108" s="41">
        <v>0</v>
      </c>
      <c r="C108" s="27">
        <f>+C97</f>
        <v>1546800.26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1546800.26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1875436.6399999994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1875436.6399999994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851080.01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851080.01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261868.68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261868.68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497278.77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497278.77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474762.67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474762.67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534653.01</v>
      </c>
      <c r="H115" s="41">
        <v>0</v>
      </c>
      <c r="I115" s="41">
        <v>0</v>
      </c>
      <c r="J115" s="41">
        <v>0</v>
      </c>
      <c r="K115" s="42">
        <f t="shared" si="24"/>
        <v>534653.01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45145.79</v>
      </c>
      <c r="H116" s="41">
        <v>0</v>
      </c>
      <c r="I116" s="41">
        <v>0</v>
      </c>
      <c r="J116" s="41">
        <v>0</v>
      </c>
      <c r="K116" s="42">
        <f t="shared" si="24"/>
        <v>45145.79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296440.13</v>
      </c>
      <c r="H117" s="41">
        <v>0</v>
      </c>
      <c r="I117" s="41">
        <v>0</v>
      </c>
      <c r="J117" s="41">
        <v>0</v>
      </c>
      <c r="K117" s="42">
        <f t="shared" si="24"/>
        <v>296440.13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278829.53</v>
      </c>
      <c r="H118" s="41">
        <v>0</v>
      </c>
      <c r="I118" s="41">
        <v>0</v>
      </c>
      <c r="J118" s="41">
        <v>0</v>
      </c>
      <c r="K118" s="42">
        <f t="shared" si="24"/>
        <v>278829.53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699687.52</v>
      </c>
      <c r="H119" s="41">
        <v>0</v>
      </c>
      <c r="I119" s="41">
        <v>0</v>
      </c>
      <c r="J119" s="41">
        <v>0</v>
      </c>
      <c r="K119" s="42">
        <f t="shared" si="24"/>
        <v>699687.52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349060.74</v>
      </c>
      <c r="I120" s="41">
        <v>0</v>
      </c>
      <c r="J120" s="41">
        <v>0</v>
      </c>
      <c r="K120" s="42">
        <f t="shared" si="24"/>
        <v>349060.74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622364.23</v>
      </c>
      <c r="I121" s="41">
        <v>0</v>
      </c>
      <c r="J121" s="41">
        <v>0</v>
      </c>
      <c r="K121" s="42">
        <f t="shared" si="24"/>
        <v>622364.23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362087.24</v>
      </c>
      <c r="J122" s="41">
        <v>0</v>
      </c>
      <c r="K122" s="42">
        <f t="shared" si="24"/>
        <v>362087.24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614780.93</v>
      </c>
      <c r="K123" s="45">
        <f t="shared" si="24"/>
        <v>614780.93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2015-01-12T18:31:56Z</dcterms:modified>
  <cp:category/>
  <cp:version/>
  <cp:contentType/>
  <cp:contentStatus/>
</cp:coreProperties>
</file>