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<sst xmlns="http://schemas.openxmlformats.org/spreadsheetml/2006/main" count="126" uniqueCount="126">
  <si>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</si>
  <si>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</si>
  <si>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</si>
  <si>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</si>
  <si>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</si>
  <si>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</si>
  <si>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</si>
  <si>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</si>
  <si>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</si>
  <si>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</si>
  <si>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</si>
  <si>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</si>
  <si>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</si>
  <si>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</si>
  <si>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</si>
  <si>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</si>
  <si>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</si>
  <si>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</si>
  <si>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</si>
  <si>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</si>
  <si>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</si>
  <si>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</si>
  <si>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</si>
  <si>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</si>
  <si>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</si>
  <si>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</si>
  <si>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</si>
  <si>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</si>
  <si>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</si>
  <si>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</si>
  <si>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</si>
  <si>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</si>
  <si>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</si>
  <si>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</si>
  <si>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</si>
  <si>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</si>
  <si>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</si>
  <si>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</si>
  <si>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</si>
  <si>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</si>
  <si>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</si>
  <si>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</si>
  <si>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</si>
  <si>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</si>
  <si>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</si>
  <si>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</si>
  <si>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</si>
  <si>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</si>
  <si>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</si>
  <si>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</si>
  <si>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</si>
  <si>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</si>
  <si>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</si>
  <si>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</si>
  <si>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</si>
  <si>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</si>
  <si>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</si>
  <si>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</si>
  <si>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</si>
  <si>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</si>
  <si>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</si>
  <si>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</si>
  <si>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</si>
  <si>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</si>
  <si>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</si>
  <si>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</si>
  <si>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</si>
  <si>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</si>
  <si>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</si>
  <si>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</si>
  <si>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</si>
  <si>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</si>
  <si>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</si>
  <si>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</si>
  <si>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</si>
  <si>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</si>
  <si>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</si>
  <si>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</si>
  <si>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</si>
  <si>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</si>
  <si>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</si>
  <si>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</si>
  <si>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</si>
  <si>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</si>
  <si>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</si>
  <si>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</si>
  <si>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</si>
  <si>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</si>
  <si>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</si>
  <si>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</si>
  <si>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</si>
  <si>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</si>
  <si>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</si>
  <si>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</si>
  <si>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</si>
  <si>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</si>
  <si>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</si>
  <si>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</si>
  <si>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</si>
  <si>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</si>
  <si>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</si>
  <si>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</si>
  <si>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</si>
  <si>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</si>
  <si>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</si>
  <si>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</si>
  <si>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</si>
  <si>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</si>
  <si>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</si>
  <si>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</si>
  <si>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</si>
  <si>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</si>
  <si>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</si>
  <si>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</si>
  <si>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</si>
  <si>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</si>
  <si>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</si>
  <si>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</si>
  <si>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</si>
  <si>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</si>
  <si>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</si>
  <si>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</si>
  <si>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</si>
  <si>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</si>
  <si>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</si>
  <si>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04/01/15 - VENCIMENTO 09/01/15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</si>
</sst>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136899</v>
      </c>
      <c r="C7" s="9">
        <f t="shared" si="0"/>
        <v>200355</v>
      </c>
      <c r="D7" s="9">
        <f t="shared" si="0"/>
        <v>227907</v>
      </c>
      <c r="E7" s="9">
        <f t="shared" si="0"/>
        <v>118550</v>
      </c>
      <c r="F7" s="9">
        <f t="shared" si="0"/>
        <v>209236</v>
      </c>
      <c r="G7" s="9">
        <f t="shared" si="0"/>
        <v>321026</v>
      </c>
      <c r="H7" s="9">
        <f t="shared" si="0"/>
        <v>110744</v>
      </c>
      <c r="I7" s="9">
        <f t="shared" si="0"/>
        <v>22100</v>
      </c>
      <c r="J7" s="9">
        <f t="shared" si="0"/>
        <v>93982</v>
      </c>
      <c r="K7" s="9">
        <f t="shared" si="0"/>
        <v>1440799</v>
      </c>
      <c r="L7" s="53"/>
    </row>
    <row r="8" spans="1:11" ht="17.25" customHeight="1">
      <c r="A8" s="10" t="s">
        <v>117</v>
      </c>
      <c r="B8" s="11">
        <f>B9+B12+B16</f>
        <v>76628</v>
      </c>
      <c r="C8" s="11">
        <f aca="true" t="shared" si="1" ref="C8:J8">C9+C12+C16</f>
        <v>117026</v>
      </c>
      <c r="D8" s="11">
        <f t="shared" si="1"/>
        <v>125948</v>
      </c>
      <c r="E8" s="11">
        <f t="shared" si="1"/>
        <v>68314</v>
      </c>
      <c r="F8" s="11">
        <f t="shared" si="1"/>
        <v>109619</v>
      </c>
      <c r="G8" s="11">
        <f t="shared" si="1"/>
        <v>167261</v>
      </c>
      <c r="H8" s="11">
        <f t="shared" si="1"/>
        <v>66325</v>
      </c>
      <c r="I8" s="11">
        <f t="shared" si="1"/>
        <v>11220</v>
      </c>
      <c r="J8" s="11">
        <f t="shared" si="1"/>
        <v>51679</v>
      </c>
      <c r="K8" s="11">
        <f>SUM(B8:J8)</f>
        <v>794020</v>
      </c>
    </row>
    <row r="9" spans="1:11" ht="17.25" customHeight="1">
      <c r="A9" s="15" t="s">
        <v>17</v>
      </c>
      <c r="B9" s="13">
        <f>+B10+B11</f>
        <v>18475</v>
      </c>
      <c r="C9" s="13">
        <f aca="true" t="shared" si="2" ref="C9:J9">+C10+C11</f>
        <v>29789</v>
      </c>
      <c r="D9" s="13">
        <f t="shared" si="2"/>
        <v>31102</v>
      </c>
      <c r="E9" s="13">
        <f t="shared" si="2"/>
        <v>16066</v>
      </c>
      <c r="F9" s="13">
        <f t="shared" si="2"/>
        <v>22704</v>
      </c>
      <c r="G9" s="13">
        <f t="shared" si="2"/>
        <v>25819</v>
      </c>
      <c r="H9" s="13">
        <f t="shared" si="2"/>
        <v>16601</v>
      </c>
      <c r="I9" s="13">
        <f t="shared" si="2"/>
        <v>3233</v>
      </c>
      <c r="J9" s="13">
        <f t="shared" si="2"/>
        <v>11523</v>
      </c>
      <c r="K9" s="11">
        <f>SUM(B9:J9)</f>
        <v>175312</v>
      </c>
    </row>
    <row r="10" spans="1:11" ht="17.25" customHeight="1">
      <c r="A10" s="30" t="s">
        <v>18</v>
      </c>
      <c r="B10" s="13">
        <v>18475</v>
      </c>
      <c r="C10" s="13">
        <v>29789</v>
      </c>
      <c r="D10" s="13">
        <v>31102</v>
      </c>
      <c r="E10" s="13">
        <v>16066</v>
      </c>
      <c r="F10" s="13">
        <v>22704</v>
      </c>
      <c r="G10" s="13">
        <v>25819</v>
      </c>
      <c r="H10" s="13">
        <v>16601</v>
      </c>
      <c r="I10" s="13">
        <v>3233</v>
      </c>
      <c r="J10" s="13">
        <v>11523</v>
      </c>
      <c r="K10" s="11">
        <f>SUM(B10:J10)</f>
        <v>175312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56881</v>
      </c>
      <c r="C12" s="17">
        <f t="shared" si="3"/>
        <v>85312</v>
      </c>
      <c r="D12" s="17">
        <f t="shared" si="3"/>
        <v>92927</v>
      </c>
      <c r="E12" s="17">
        <f t="shared" si="3"/>
        <v>51118</v>
      </c>
      <c r="F12" s="17">
        <f t="shared" si="3"/>
        <v>85023</v>
      </c>
      <c r="G12" s="17">
        <f t="shared" si="3"/>
        <v>138469</v>
      </c>
      <c r="H12" s="17">
        <f t="shared" si="3"/>
        <v>48700</v>
      </c>
      <c r="I12" s="17">
        <f t="shared" si="3"/>
        <v>7770</v>
      </c>
      <c r="J12" s="17">
        <f t="shared" si="3"/>
        <v>39342</v>
      </c>
      <c r="K12" s="11">
        <f aca="true" t="shared" si="4" ref="K12:K27">SUM(B12:J12)</f>
        <v>605542</v>
      </c>
    </row>
    <row r="13" spans="1:13" ht="17.25" customHeight="1">
      <c r="A13" s="14" t="s">
        <v>20</v>
      </c>
      <c r="B13" s="13">
        <v>26325</v>
      </c>
      <c r="C13" s="13">
        <v>42677</v>
      </c>
      <c r="D13" s="13">
        <v>46032</v>
      </c>
      <c r="E13" s="13">
        <v>25898</v>
      </c>
      <c r="F13" s="13">
        <v>40147</v>
      </c>
      <c r="G13" s="13">
        <v>61373</v>
      </c>
      <c r="H13" s="13">
        <v>20915</v>
      </c>
      <c r="I13" s="13">
        <v>4234</v>
      </c>
      <c r="J13" s="13">
        <v>19775</v>
      </c>
      <c r="K13" s="11">
        <f t="shared" si="4"/>
        <v>287376</v>
      </c>
      <c r="L13" s="53"/>
      <c r="M13" s="54"/>
    </row>
    <row r="14" spans="1:12" ht="17.25" customHeight="1">
      <c r="A14" s="14" t="s">
        <v>21</v>
      </c>
      <c r="B14" s="13">
        <v>28442</v>
      </c>
      <c r="C14" s="13">
        <v>39417</v>
      </c>
      <c r="D14" s="13">
        <v>43671</v>
      </c>
      <c r="E14" s="13">
        <v>23420</v>
      </c>
      <c r="F14" s="13">
        <v>42076</v>
      </c>
      <c r="G14" s="13">
        <v>73609</v>
      </c>
      <c r="H14" s="13">
        <v>26067</v>
      </c>
      <c r="I14" s="13">
        <v>3236</v>
      </c>
      <c r="J14" s="13">
        <v>18207</v>
      </c>
      <c r="K14" s="11">
        <f t="shared" si="4"/>
        <v>298145</v>
      </c>
      <c r="L14" s="53"/>
    </row>
    <row r="15" spans="1:11" ht="17.25" customHeight="1">
      <c r="A15" s="14" t="s">
        <v>22</v>
      </c>
      <c r="B15" s="13">
        <v>2114</v>
      </c>
      <c r="C15" s="13">
        <v>3218</v>
      </c>
      <c r="D15" s="13">
        <v>3224</v>
      </c>
      <c r="E15" s="13">
        <v>1800</v>
      </c>
      <c r="F15" s="13">
        <v>2800</v>
      </c>
      <c r="G15" s="13">
        <v>3487</v>
      </c>
      <c r="H15" s="13">
        <v>1718</v>
      </c>
      <c r="I15" s="13">
        <v>300</v>
      </c>
      <c r="J15" s="13">
        <v>1360</v>
      </c>
      <c r="K15" s="11">
        <f t="shared" si="4"/>
        <v>20021</v>
      </c>
    </row>
    <row r="16" spans="1:11" ht="17.25" customHeight="1">
      <c r="A16" s="15" t="s">
        <v>113</v>
      </c>
      <c r="B16" s="13">
        <f>B17+B18+B19</f>
        <v>1272</v>
      </c>
      <c r="C16" s="13">
        <f aca="true" t="shared" si="5" ref="C16:J16">C17+C18+C19</f>
        <v>1925</v>
      </c>
      <c r="D16" s="13">
        <f t="shared" si="5"/>
        <v>1919</v>
      </c>
      <c r="E16" s="13">
        <f t="shared" si="5"/>
        <v>1130</v>
      </c>
      <c r="F16" s="13">
        <f t="shared" si="5"/>
        <v>1892</v>
      </c>
      <c r="G16" s="13">
        <f t="shared" si="5"/>
        <v>2973</v>
      </c>
      <c r="H16" s="13">
        <f t="shared" si="5"/>
        <v>1024</v>
      </c>
      <c r="I16" s="13">
        <f t="shared" si="5"/>
        <v>217</v>
      </c>
      <c r="J16" s="13">
        <f t="shared" si="5"/>
        <v>814</v>
      </c>
      <c r="K16" s="11">
        <f t="shared" si="4"/>
        <v>13166</v>
      </c>
    </row>
    <row r="17" spans="1:11" ht="17.25" customHeight="1">
      <c r="A17" s="14" t="s">
        <v>114</v>
      </c>
      <c r="B17" s="13">
        <v>1164</v>
      </c>
      <c r="C17" s="13">
        <v>1688</v>
      </c>
      <c r="D17" s="13">
        <v>1736</v>
      </c>
      <c r="E17" s="13">
        <v>1035</v>
      </c>
      <c r="F17" s="13">
        <v>1703</v>
      </c>
      <c r="G17" s="13">
        <v>2584</v>
      </c>
      <c r="H17" s="13">
        <v>926</v>
      </c>
      <c r="I17" s="13">
        <v>200</v>
      </c>
      <c r="J17" s="13">
        <v>760</v>
      </c>
      <c r="K17" s="11">
        <f t="shared" si="4"/>
        <v>11796</v>
      </c>
    </row>
    <row r="18" spans="1:11" ht="17.25" customHeight="1">
      <c r="A18" s="14" t="s">
        <v>115</v>
      </c>
      <c r="B18" s="13">
        <v>87</v>
      </c>
      <c r="C18" s="13">
        <v>188</v>
      </c>
      <c r="D18" s="13">
        <v>134</v>
      </c>
      <c r="E18" s="13">
        <v>74</v>
      </c>
      <c r="F18" s="13">
        <v>162</v>
      </c>
      <c r="G18" s="13">
        <v>366</v>
      </c>
      <c r="H18" s="13">
        <v>86</v>
      </c>
      <c r="I18" s="13">
        <v>15</v>
      </c>
      <c r="J18" s="13">
        <v>40</v>
      </c>
      <c r="K18" s="11">
        <f t="shared" si="4"/>
        <v>1152</v>
      </c>
    </row>
    <row r="19" spans="1:11" ht="17.25" customHeight="1">
      <c r="A19" s="14" t="s">
        <v>116</v>
      </c>
      <c r="B19" s="13">
        <v>21</v>
      </c>
      <c r="C19" s="13">
        <v>49</v>
      </c>
      <c r="D19" s="13">
        <v>49</v>
      </c>
      <c r="E19" s="13">
        <v>21</v>
      </c>
      <c r="F19" s="13">
        <v>27</v>
      </c>
      <c r="G19" s="13">
        <v>23</v>
      </c>
      <c r="H19" s="13">
        <v>12</v>
      </c>
      <c r="I19" s="13">
        <v>2</v>
      </c>
      <c r="J19" s="13">
        <v>14</v>
      </c>
      <c r="K19" s="11">
        <f t="shared" si="4"/>
        <v>218</v>
      </c>
    </row>
    <row r="20" spans="1:11" ht="17.25" customHeight="1">
      <c r="A20" s="16" t="s">
        <v>23</v>
      </c>
      <c r="B20" s="11">
        <f>+B21+B22+B23</f>
        <v>44466</v>
      </c>
      <c r="C20" s="11">
        <f aca="true" t="shared" si="6" ref="C20:J20">+C21+C22+C23</f>
        <v>57577</v>
      </c>
      <c r="D20" s="11">
        <f t="shared" si="6"/>
        <v>69678</v>
      </c>
      <c r="E20" s="11">
        <f t="shared" si="6"/>
        <v>34589</v>
      </c>
      <c r="F20" s="11">
        <f t="shared" si="6"/>
        <v>76788</v>
      </c>
      <c r="G20" s="11">
        <f t="shared" si="6"/>
        <v>128607</v>
      </c>
      <c r="H20" s="11">
        <f t="shared" si="6"/>
        <v>34303</v>
      </c>
      <c r="I20" s="11">
        <f t="shared" si="6"/>
        <v>6808</v>
      </c>
      <c r="J20" s="11">
        <f t="shared" si="6"/>
        <v>26608</v>
      </c>
      <c r="K20" s="11">
        <f t="shared" si="4"/>
        <v>479424</v>
      </c>
    </row>
    <row r="21" spans="1:12" ht="17.25" customHeight="1">
      <c r="A21" s="12" t="s">
        <v>24</v>
      </c>
      <c r="B21" s="13">
        <v>25191</v>
      </c>
      <c r="C21" s="13">
        <v>35438</v>
      </c>
      <c r="D21" s="13">
        <v>41478</v>
      </c>
      <c r="E21" s="13">
        <v>21299</v>
      </c>
      <c r="F21" s="13">
        <v>43326</v>
      </c>
      <c r="G21" s="13">
        <v>65528</v>
      </c>
      <c r="H21" s="13">
        <v>19131</v>
      </c>
      <c r="I21" s="13">
        <v>4464</v>
      </c>
      <c r="J21" s="13">
        <v>15789</v>
      </c>
      <c r="K21" s="11">
        <f t="shared" si="4"/>
        <v>271644</v>
      </c>
      <c r="L21" s="53"/>
    </row>
    <row r="22" spans="1:12" ht="17.25" customHeight="1">
      <c r="A22" s="12" t="s">
        <v>25</v>
      </c>
      <c r="B22" s="13">
        <v>18012</v>
      </c>
      <c r="C22" s="13">
        <v>20491</v>
      </c>
      <c r="D22" s="13">
        <v>26476</v>
      </c>
      <c r="E22" s="13">
        <v>12443</v>
      </c>
      <c r="F22" s="13">
        <v>31657</v>
      </c>
      <c r="G22" s="13">
        <v>60564</v>
      </c>
      <c r="H22" s="13">
        <v>14404</v>
      </c>
      <c r="I22" s="13">
        <v>2171</v>
      </c>
      <c r="J22" s="13">
        <v>10075</v>
      </c>
      <c r="K22" s="11">
        <f t="shared" si="4"/>
        <v>196293</v>
      </c>
      <c r="L22" s="53"/>
    </row>
    <row r="23" spans="1:11" ht="17.25" customHeight="1">
      <c r="A23" s="12" t="s">
        <v>26</v>
      </c>
      <c r="B23" s="13">
        <v>1263</v>
      </c>
      <c r="C23" s="13">
        <v>1648</v>
      </c>
      <c r="D23" s="13">
        <v>1724</v>
      </c>
      <c r="E23" s="13">
        <v>847</v>
      </c>
      <c r="F23" s="13">
        <v>1805</v>
      </c>
      <c r="G23" s="13">
        <v>2515</v>
      </c>
      <c r="H23" s="13">
        <v>768</v>
      </c>
      <c r="I23" s="13">
        <v>173</v>
      </c>
      <c r="J23" s="13">
        <v>744</v>
      </c>
      <c r="K23" s="11">
        <f t="shared" si="4"/>
        <v>11487</v>
      </c>
    </row>
    <row r="24" spans="1:11" ht="17.25" customHeight="1">
      <c r="A24" s="16" t="s">
        <v>27</v>
      </c>
      <c r="B24" s="13">
        <v>15805</v>
      </c>
      <c r="C24" s="13">
        <v>25752</v>
      </c>
      <c r="D24" s="13">
        <v>32281</v>
      </c>
      <c r="E24" s="13">
        <v>15647</v>
      </c>
      <c r="F24" s="13">
        <v>22829</v>
      </c>
      <c r="G24" s="13">
        <v>25158</v>
      </c>
      <c r="H24" s="13">
        <v>8915</v>
      </c>
      <c r="I24" s="13">
        <v>4072</v>
      </c>
      <c r="J24" s="13">
        <v>15695</v>
      </c>
      <c r="K24" s="11">
        <f t="shared" si="4"/>
        <v>166154</v>
      </c>
    </row>
    <row r="25" spans="1:12" ht="17.25" customHeight="1">
      <c r="A25" s="12" t="s">
        <v>28</v>
      </c>
      <c r="B25" s="13">
        <v>10115</v>
      </c>
      <c r="C25" s="13">
        <v>16481</v>
      </c>
      <c r="D25" s="13">
        <v>20660</v>
      </c>
      <c r="E25" s="13">
        <v>10014</v>
      </c>
      <c r="F25" s="13">
        <v>14611</v>
      </c>
      <c r="G25" s="13">
        <v>16101</v>
      </c>
      <c r="H25" s="13">
        <v>5706</v>
      </c>
      <c r="I25" s="13">
        <v>2606</v>
      </c>
      <c r="J25" s="13">
        <v>10045</v>
      </c>
      <c r="K25" s="11">
        <f t="shared" si="4"/>
        <v>106339</v>
      </c>
      <c r="L25" s="53"/>
    </row>
    <row r="26" spans="1:12" ht="17.25" customHeight="1">
      <c r="A26" s="12" t="s">
        <v>29</v>
      </c>
      <c r="B26" s="13">
        <v>5690</v>
      </c>
      <c r="C26" s="13">
        <v>9271</v>
      </c>
      <c r="D26" s="13">
        <v>11621</v>
      </c>
      <c r="E26" s="13">
        <v>5633</v>
      </c>
      <c r="F26" s="13">
        <v>8218</v>
      </c>
      <c r="G26" s="13">
        <v>9057</v>
      </c>
      <c r="H26" s="13">
        <v>3209</v>
      </c>
      <c r="I26" s="13">
        <v>1466</v>
      </c>
      <c r="J26" s="13">
        <v>5650</v>
      </c>
      <c r="K26" s="11">
        <f t="shared" si="4"/>
        <v>59815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1201</v>
      </c>
      <c r="I27" s="11">
        <v>0</v>
      </c>
      <c r="J27" s="11">
        <v>0</v>
      </c>
      <c r="K27" s="11">
        <f t="shared" si="4"/>
        <v>1201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2.41227622</v>
      </c>
      <c r="C29" s="61">
        <f aca="true" t="shared" si="7" ref="C29:J29">SUM(C30:C33)</f>
        <v>2.753106</v>
      </c>
      <c r="D29" s="61">
        <f t="shared" si="7"/>
        <v>3.0993378899999997</v>
      </c>
      <c r="E29" s="61">
        <f t="shared" si="7"/>
        <v>2.63576102</v>
      </c>
      <c r="F29" s="61">
        <f t="shared" si="7"/>
        <v>2.55763776</v>
      </c>
      <c r="G29" s="61">
        <f t="shared" si="7"/>
        <v>2.19992076</v>
      </c>
      <c r="H29" s="61">
        <f t="shared" si="7"/>
        <v>2.5231605</v>
      </c>
      <c r="I29" s="61">
        <f t="shared" si="7"/>
        <v>4.478026679999999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-0.00142378</v>
      </c>
      <c r="C32" s="63">
        <v>0</v>
      </c>
      <c r="D32" s="63">
        <v>-0.00016211</v>
      </c>
      <c r="E32" s="63">
        <v>-0.00023898</v>
      </c>
      <c r="F32" s="63">
        <v>-0.00136224</v>
      </c>
      <c r="G32" s="63">
        <v>-0.00147924</v>
      </c>
      <c r="H32" s="63">
        <v>-0.0010395</v>
      </c>
      <c r="I32" s="63">
        <v>-0.00267332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24754.32</v>
      </c>
      <c r="I35" s="19">
        <v>0</v>
      </c>
      <c r="J35" s="19">
        <v>0</v>
      </c>
      <c r="K35" s="23">
        <f>SUM(B35:J35)</f>
        <v>24754.32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184.04</v>
      </c>
      <c r="E39" s="19">
        <f t="shared" si="8"/>
        <v>179.76</v>
      </c>
      <c r="F39" s="23">
        <f t="shared" si="8"/>
        <v>1506.56</v>
      </c>
      <c r="G39" s="23">
        <f t="shared" si="8"/>
        <v>2512.36</v>
      </c>
      <c r="H39" s="23">
        <f t="shared" si="8"/>
        <v>808.92</v>
      </c>
      <c r="I39" s="19">
        <f t="shared" si="8"/>
        <v>415.16</v>
      </c>
      <c r="J39" s="19">
        <f t="shared" si="8"/>
        <v>0</v>
      </c>
      <c r="K39" s="23">
        <f aca="true" t="shared" si="9" ref="K39:K44">SUM(B39:J39)</f>
        <v>6792.360000000001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1185.56</v>
      </c>
      <c r="C43" s="64">
        <v>0</v>
      </c>
      <c r="D43" s="66">
        <f aca="true" t="shared" si="10" ref="D43:I43">ROUND(D44*D45,2)</f>
        <v>184.04</v>
      </c>
      <c r="E43" s="66">
        <f t="shared" si="10"/>
        <v>179.76</v>
      </c>
      <c r="F43" s="66">
        <f t="shared" si="10"/>
        <v>1506.56</v>
      </c>
      <c r="G43" s="66">
        <f t="shared" si="10"/>
        <v>2512.36</v>
      </c>
      <c r="H43" s="66">
        <f t="shared" si="10"/>
        <v>808.92</v>
      </c>
      <c r="I43" s="66">
        <f t="shared" si="10"/>
        <v>415.16</v>
      </c>
      <c r="J43" s="64">
        <v>0</v>
      </c>
      <c r="K43" s="66">
        <f t="shared" si="9"/>
        <v>6792.360000000001</v>
      </c>
    </row>
    <row r="44" spans="1:11" ht="17.25" customHeight="1">
      <c r="A44" s="67" t="s">
        <v>43</v>
      </c>
      <c r="B44" s="68">
        <v>277</v>
      </c>
      <c r="C44" s="68">
        <v>0</v>
      </c>
      <c r="D44" s="68">
        <v>43</v>
      </c>
      <c r="E44" s="68">
        <v>42</v>
      </c>
      <c r="F44" s="68">
        <v>352</v>
      </c>
      <c r="G44" s="68">
        <v>587</v>
      </c>
      <c r="H44" s="68">
        <v>189</v>
      </c>
      <c r="I44" s="68">
        <v>97</v>
      </c>
      <c r="J44" s="68">
        <v>0</v>
      </c>
      <c r="K44" s="68">
        <f t="shared" si="9"/>
        <v>1587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348651.25</v>
      </c>
      <c r="C47" s="22">
        <f aca="true" t="shared" si="11" ref="C47:H47">+C48+C56</f>
        <v>573769.12</v>
      </c>
      <c r="D47" s="22">
        <f t="shared" si="11"/>
        <v>731979.7300000001</v>
      </c>
      <c r="E47" s="22">
        <f t="shared" si="11"/>
        <v>333690.26999999996</v>
      </c>
      <c r="F47" s="22">
        <f t="shared" si="11"/>
        <v>558292.9500000001</v>
      </c>
      <c r="G47" s="22">
        <f t="shared" si="11"/>
        <v>736657.75</v>
      </c>
      <c r="H47" s="22">
        <f t="shared" si="11"/>
        <v>323260.69</v>
      </c>
      <c r="I47" s="22">
        <f>+I48+I56</f>
        <v>99379.55</v>
      </c>
      <c r="J47" s="22">
        <f>+J48+J56</f>
        <v>262882.56</v>
      </c>
      <c r="K47" s="22">
        <f>SUM(B47:J47)</f>
        <v>3968563.87</v>
      </c>
    </row>
    <row r="48" spans="1:11" ht="17.25" customHeight="1">
      <c r="A48" s="16" t="s">
        <v>46</v>
      </c>
      <c r="B48" s="23">
        <f>SUM(B49:B55)</f>
        <v>331423.77</v>
      </c>
      <c r="C48" s="23">
        <f aca="true" t="shared" si="12" ref="C48:H48">SUM(C49:C55)</f>
        <v>551598.5599999999</v>
      </c>
      <c r="D48" s="23">
        <f t="shared" si="12"/>
        <v>706544.8400000001</v>
      </c>
      <c r="E48" s="23">
        <f t="shared" si="12"/>
        <v>312649.23</v>
      </c>
      <c r="F48" s="23">
        <f t="shared" si="12"/>
        <v>536656.4500000001</v>
      </c>
      <c r="G48" s="23">
        <f t="shared" si="12"/>
        <v>708744.13</v>
      </c>
      <c r="H48" s="23">
        <f t="shared" si="12"/>
        <v>304988.12</v>
      </c>
      <c r="I48" s="23">
        <f>SUM(I49:I55)</f>
        <v>99379.55</v>
      </c>
      <c r="J48" s="23">
        <f>SUM(J49:J55)</f>
        <v>249681.98</v>
      </c>
      <c r="K48" s="23">
        <f aca="true" t="shared" si="13" ref="K48:K56">SUM(B48:J48)</f>
        <v>3801666.63</v>
      </c>
    </row>
    <row r="49" spans="1:11" ht="17.25" customHeight="1">
      <c r="A49" s="35" t="s">
        <v>47</v>
      </c>
      <c r="B49" s="23">
        <f aca="true" t="shared" si="14" ref="B49:H49">ROUND(B30*B7,2)</f>
        <v>330433.12</v>
      </c>
      <c r="C49" s="23">
        <f t="shared" si="14"/>
        <v>550375.19</v>
      </c>
      <c r="D49" s="23">
        <f t="shared" si="14"/>
        <v>706397.75</v>
      </c>
      <c r="E49" s="23">
        <f t="shared" si="14"/>
        <v>312497.8</v>
      </c>
      <c r="F49" s="23">
        <f t="shared" si="14"/>
        <v>535434.92</v>
      </c>
      <c r="G49" s="23">
        <f t="shared" si="14"/>
        <v>706706.64</v>
      </c>
      <c r="H49" s="23">
        <f t="shared" si="14"/>
        <v>279540</v>
      </c>
      <c r="I49" s="23">
        <f>ROUND(I30*I7,2)</f>
        <v>99023.47</v>
      </c>
      <c r="J49" s="23">
        <f>ROUND(J30*J7,2)</f>
        <v>249681.98</v>
      </c>
      <c r="K49" s="23">
        <f t="shared" si="13"/>
        <v>3770090.8700000006</v>
      </c>
    </row>
    <row r="50" spans="1:11" ht="17.25" customHeight="1">
      <c r="A50" s="35" t="s">
        <v>48</v>
      </c>
      <c r="B50" s="19">
        <v>0</v>
      </c>
      <c r="C50" s="23">
        <f>ROUND(C31*C7,2)</f>
        <v>1223.37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1223.37</v>
      </c>
    </row>
    <row r="51" spans="1:11" ht="17.25" customHeight="1">
      <c r="A51" s="69" t="s">
        <v>124</v>
      </c>
      <c r="B51" s="70">
        <f>ROUND(B32*B7,2)</f>
        <v>-194.91</v>
      </c>
      <c r="C51" s="64">
        <v>0</v>
      </c>
      <c r="D51" s="70">
        <f aca="true" t="shared" si="15" ref="D51:I51">ROUND(D32*D7,2)</f>
        <v>-36.95</v>
      </c>
      <c r="E51" s="70">
        <f t="shared" si="15"/>
        <v>-28.33</v>
      </c>
      <c r="F51" s="70">
        <f t="shared" si="15"/>
        <v>-285.03</v>
      </c>
      <c r="G51" s="70">
        <f t="shared" si="15"/>
        <v>-474.87</v>
      </c>
      <c r="H51" s="70">
        <f t="shared" si="15"/>
        <v>-115.12</v>
      </c>
      <c r="I51" s="70">
        <f t="shared" si="15"/>
        <v>-59.08</v>
      </c>
      <c r="J51" s="64">
        <v>0</v>
      </c>
      <c r="K51" s="70">
        <f>SUM(B51:J51)</f>
        <v>-1194.29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24754.32</v>
      </c>
      <c r="I53" s="32">
        <f>+I35</f>
        <v>0</v>
      </c>
      <c r="J53" s="32">
        <f>+J35</f>
        <v>0</v>
      </c>
      <c r="K53" s="23">
        <f t="shared" si="13"/>
        <v>24754.32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184.04</v>
      </c>
      <c r="E55" s="19">
        <v>179.76</v>
      </c>
      <c r="F55" s="37">
        <v>1506.56</v>
      </c>
      <c r="G55" s="37">
        <v>2512.36</v>
      </c>
      <c r="H55" s="37">
        <v>808.92</v>
      </c>
      <c r="I55" s="37">
        <v>415.16</v>
      </c>
      <c r="J55" s="19">
        <v>0</v>
      </c>
      <c r="K55" s="23">
        <f t="shared" si="13"/>
        <v>6792.360000000001</v>
      </c>
    </row>
    <row r="56" spans="1:11" ht="17.25" customHeight="1">
      <c r="A56" s="16" t="s">
        <v>53</v>
      </c>
      <c r="B56" s="37">
        <v>17227.48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166897.24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-55425</v>
      </c>
      <c r="C60" s="36">
        <f t="shared" si="16"/>
        <v>-89530.13</v>
      </c>
      <c r="D60" s="36">
        <f t="shared" si="16"/>
        <v>-94391.75</v>
      </c>
      <c r="E60" s="36">
        <f t="shared" si="16"/>
        <v>-50967.63</v>
      </c>
      <c r="F60" s="36">
        <f t="shared" si="16"/>
        <v>-68492.65</v>
      </c>
      <c r="G60" s="36">
        <f t="shared" si="16"/>
        <v>-77475</v>
      </c>
      <c r="H60" s="36">
        <f t="shared" si="16"/>
        <v>-49803</v>
      </c>
      <c r="I60" s="36">
        <f t="shared" si="16"/>
        <v>-12935.17</v>
      </c>
      <c r="J60" s="36">
        <f t="shared" si="16"/>
        <v>-39274.6</v>
      </c>
      <c r="K60" s="36">
        <f>SUM(B60:J60)</f>
        <v>-538294.93</v>
      </c>
    </row>
    <row r="61" spans="1:11" ht="18.75" customHeight="1">
      <c r="A61" s="16" t="s">
        <v>79</v>
      </c>
      <c r="B61" s="36">
        <f aca="true" t="shared" si="17" ref="B61:J61">B62+B63+B64+B65+B66+B67</f>
        <v>-55425</v>
      </c>
      <c r="C61" s="36">
        <f t="shared" si="17"/>
        <v>-89367</v>
      </c>
      <c r="D61" s="36">
        <f t="shared" si="17"/>
        <v>-93306</v>
      </c>
      <c r="E61" s="36">
        <f t="shared" si="17"/>
        <v>-48198</v>
      </c>
      <c r="F61" s="36">
        <f t="shared" si="17"/>
        <v>-68112</v>
      </c>
      <c r="G61" s="36">
        <f t="shared" si="17"/>
        <v>-77457</v>
      </c>
      <c r="H61" s="36">
        <f t="shared" si="17"/>
        <v>-49803</v>
      </c>
      <c r="I61" s="36">
        <f t="shared" si="17"/>
        <v>-9699</v>
      </c>
      <c r="J61" s="36">
        <f t="shared" si="17"/>
        <v>-34569</v>
      </c>
      <c r="K61" s="36">
        <f aca="true" t="shared" si="18" ref="K61:K94">SUM(B61:J61)</f>
        <v>-525936</v>
      </c>
    </row>
    <row r="62" spans="1:11" ht="18.75" customHeight="1">
      <c r="A62" s="12" t="s">
        <v>80</v>
      </c>
      <c r="B62" s="36">
        <f>-ROUND(B9*$D$3,2)</f>
        <v>-55425</v>
      </c>
      <c r="C62" s="36">
        <f aca="true" t="shared" si="19" ref="C62:J62">-ROUND(C9*$D$3,2)</f>
        <v>-89367</v>
      </c>
      <c r="D62" s="36">
        <f t="shared" si="19"/>
        <v>-93306</v>
      </c>
      <c r="E62" s="36">
        <f t="shared" si="19"/>
        <v>-48198</v>
      </c>
      <c r="F62" s="36">
        <f t="shared" si="19"/>
        <v>-68112</v>
      </c>
      <c r="G62" s="36">
        <f t="shared" si="19"/>
        <v>-77457</v>
      </c>
      <c r="H62" s="36">
        <f t="shared" si="19"/>
        <v>-49803</v>
      </c>
      <c r="I62" s="36">
        <f t="shared" si="19"/>
        <v>-9699</v>
      </c>
      <c r="J62" s="36">
        <f t="shared" si="19"/>
        <v>-34569</v>
      </c>
      <c r="K62" s="36">
        <f t="shared" si="18"/>
        <v>-525936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-2769.63</v>
      </c>
      <c r="F68" s="36">
        <f t="shared" si="20"/>
        <v>-380.65</v>
      </c>
      <c r="G68" s="36">
        <f t="shared" si="20"/>
        <v>-18</v>
      </c>
      <c r="H68" s="36">
        <f t="shared" si="20"/>
        <v>0</v>
      </c>
      <c r="I68" s="36">
        <f t="shared" si="20"/>
        <v>-3236.17</v>
      </c>
      <c r="J68" s="36">
        <f t="shared" si="20"/>
        <v>-4705.6</v>
      </c>
      <c r="K68" s="36">
        <f t="shared" si="18"/>
        <v>-12358.93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-2769.63</v>
      </c>
      <c r="F92" s="19">
        <v>0</v>
      </c>
      <c r="G92" s="19">
        <v>0</v>
      </c>
      <c r="H92" s="19">
        <v>0</v>
      </c>
      <c r="I92" s="49">
        <v>-1252.18</v>
      </c>
      <c r="J92" s="49">
        <v>-4705.6</v>
      </c>
      <c r="K92" s="49">
        <f t="shared" si="18"/>
        <v>-8727.41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293226.25</v>
      </c>
      <c r="C97" s="24">
        <f t="shared" si="21"/>
        <v>484238.98999999993</v>
      </c>
      <c r="D97" s="24">
        <f t="shared" si="21"/>
        <v>637587.9800000001</v>
      </c>
      <c r="E97" s="24">
        <f t="shared" si="21"/>
        <v>282722.63999999996</v>
      </c>
      <c r="F97" s="24">
        <f t="shared" si="21"/>
        <v>489800.30000000005</v>
      </c>
      <c r="G97" s="24">
        <f t="shared" si="21"/>
        <v>659182.75</v>
      </c>
      <c r="H97" s="24">
        <f t="shared" si="21"/>
        <v>273457.69</v>
      </c>
      <c r="I97" s="24">
        <f>+I98+I99</f>
        <v>86444.38</v>
      </c>
      <c r="J97" s="24">
        <f>+J98+J99</f>
        <v>223607.96</v>
      </c>
      <c r="K97" s="49">
        <f>SUM(B97:J97)</f>
        <v>3430268.94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275998.77</v>
      </c>
      <c r="C98" s="24">
        <f t="shared" si="22"/>
        <v>462068.42999999993</v>
      </c>
      <c r="D98" s="24">
        <f t="shared" si="22"/>
        <v>612153.0900000001</v>
      </c>
      <c r="E98" s="24">
        <f t="shared" si="22"/>
        <v>261681.59999999998</v>
      </c>
      <c r="F98" s="24">
        <f t="shared" si="22"/>
        <v>468163.80000000005</v>
      </c>
      <c r="G98" s="24">
        <f t="shared" si="22"/>
        <v>631269.13</v>
      </c>
      <c r="H98" s="24">
        <f t="shared" si="22"/>
        <v>255185.12</v>
      </c>
      <c r="I98" s="24">
        <f t="shared" si="22"/>
        <v>86444.38</v>
      </c>
      <c r="J98" s="24">
        <f t="shared" si="22"/>
        <v>210407.38</v>
      </c>
      <c r="K98" s="49">
        <f>SUM(B98:J98)</f>
        <v>3263371.7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17227.48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166897.24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3430268.9499999997</v>
      </c>
      <c r="L105" s="55"/>
    </row>
    <row r="106" spans="1:11" ht="18.75" customHeight="1">
      <c r="A106" s="26" t="s">
        <v>75</v>
      </c>
      <c r="B106" s="27">
        <v>37612.31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37612.31</v>
      </c>
    </row>
    <row r="107" spans="1:11" ht="18.75" customHeight="1">
      <c r="A107" s="26" t="s">
        <v>76</v>
      </c>
      <c r="B107" s="27">
        <v>255613.93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255613.93</v>
      </c>
    </row>
    <row r="108" spans="1:11" ht="18.75" customHeight="1">
      <c r="A108" s="26" t="s">
        <v>77</v>
      </c>
      <c r="B108" s="41">
        <v>0</v>
      </c>
      <c r="C108" s="27">
        <f>+C97</f>
        <v>484238.98999999993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484238.98999999993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637587.9800000001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637587.9800000001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282722.63999999996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282722.63999999996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96538.1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96538.1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179331.39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179331.39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213930.82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213930.82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183345.69</v>
      </c>
      <c r="H115" s="41">
        <v>0</v>
      </c>
      <c r="I115" s="41">
        <v>0</v>
      </c>
      <c r="J115" s="41">
        <v>0</v>
      </c>
      <c r="K115" s="42">
        <f t="shared" si="24"/>
        <v>183345.69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21237.12</v>
      </c>
      <c r="H116" s="41">
        <v>0</v>
      </c>
      <c r="I116" s="41">
        <v>0</v>
      </c>
      <c r="J116" s="41">
        <v>0</v>
      </c>
      <c r="K116" s="42">
        <f t="shared" si="24"/>
        <v>21237.12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109263.13</v>
      </c>
      <c r="H117" s="41">
        <v>0</v>
      </c>
      <c r="I117" s="41">
        <v>0</v>
      </c>
      <c r="J117" s="41">
        <v>0</v>
      </c>
      <c r="K117" s="42">
        <f t="shared" si="24"/>
        <v>109263.13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97493.49</v>
      </c>
      <c r="H118" s="41">
        <v>0</v>
      </c>
      <c r="I118" s="41">
        <v>0</v>
      </c>
      <c r="J118" s="41">
        <v>0</v>
      </c>
      <c r="K118" s="42">
        <f t="shared" si="24"/>
        <v>97493.49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247843.33</v>
      </c>
      <c r="H119" s="41">
        <v>0</v>
      </c>
      <c r="I119" s="41">
        <v>0</v>
      </c>
      <c r="J119" s="41">
        <v>0</v>
      </c>
      <c r="K119" s="42">
        <f t="shared" si="24"/>
        <v>247843.33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96103.75</v>
      </c>
      <c r="I120" s="41">
        <v>0</v>
      </c>
      <c r="J120" s="41">
        <v>0</v>
      </c>
      <c r="K120" s="42">
        <f t="shared" si="24"/>
        <v>96103.75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177353.94</v>
      </c>
      <c r="I121" s="41">
        <v>0</v>
      </c>
      <c r="J121" s="41">
        <v>0</v>
      </c>
      <c r="K121" s="42">
        <f t="shared" si="24"/>
        <v>177353.94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86444.38</v>
      </c>
      <c r="J122" s="41">
        <v>0</v>
      </c>
      <c r="K122" s="42">
        <f t="shared" si="24"/>
        <v>86444.38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223607.96</v>
      </c>
      <c r="K123" s="45">
        <f t="shared" si="24"/>
        <v>223607.96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2015-01-08T20:47:32Z</dcterms:modified>
  <cp:category/>
  <cp:version/>
  <cp:contentType/>
  <cp:contentStatus/>
</cp:coreProperties>
</file>