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<sst xmlns="http://schemas.openxmlformats.org/spreadsheetml/2006/main" count="126" uniqueCount="126">
  <si>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</si>
  <si>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</si>
  <si>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</si>
  <si>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</si>
  <si>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</si>
  <si>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</si>
  <si>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</si>
  <si>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</si>
  <si>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</si>
  <si>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</si>
  <si>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</si>
  <si>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</si>
  <si>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</si>
  <si>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</si>
  <si>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</si>
  <si>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</si>
  <si>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</si>
  <si>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</si>
  <si>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</si>
  <si>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</si>
  <si>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</si>
  <si>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</si>
  <si>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</si>
  <si>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</si>
  <si>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</si>
  <si>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</si>
  <si>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</si>
  <si>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</si>
  <si>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</si>
  <si>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</si>
  <si>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</si>
  <si>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</si>
  <si>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</si>
  <si>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</si>
  <si>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</si>
  <si>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</si>
  <si>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</si>
  <si>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</si>
  <si>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</si>
  <si>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</si>
  <si>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</si>
  <si>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</si>
  <si>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</si>
  <si>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</si>
  <si>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</si>
  <si>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</si>
  <si>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</si>
  <si>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</si>
  <si>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</si>
  <si>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</si>
  <si>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</si>
  <si>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</si>
  <si>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</si>
  <si>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</si>
  <si>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</si>
  <si>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</si>
  <si>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</si>
  <si>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</si>
  <si>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</si>
  <si>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</si>
  <si>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</si>
  <si>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</si>
  <si>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</si>
  <si>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</si>
  <si>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</si>
  <si>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</si>
  <si>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</si>
  <si>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</si>
  <si>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</si>
  <si>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</si>
  <si>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</si>
  <si>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</si>
  <si>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</si>
  <si>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</si>
  <si>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</si>
  <si>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</si>
  <si>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</si>
  <si>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</si>
  <si>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</si>
  <si>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</si>
  <si>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</si>
  <si>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</si>
  <si>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</si>
  <si>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</si>
  <si>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</si>
  <si>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</si>
  <si>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</si>
  <si>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 Remuneração Líquida a Pagar (7.1. + 7.2.)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</si>
  <si>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</si>
  <si>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</si>
  <si>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</si>
  <si>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</si>
  <si>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</si>
  <si>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</si>
  <si>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</si>
  <si>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</si>
  <si>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</si>
  <si>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</si>
  <si>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</si>
  <si>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</si>
  <si>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</si>
  <si>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</si>
  <si>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</si>
  <si>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</si>
  <si>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</si>
  <si>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</si>
  <si>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</si>
  <si>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</si>
  <si>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</si>
  <si>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</si>
  <si>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</si>
  <si>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</si>
  <si>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</si>
  <si>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</si>
  <si>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</si>
  <si>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</si>
  <si>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</si>
  <si>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</si>
  <si>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</si>
  <si>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</si>
  <si>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</si>
  <si>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</si>
  <si>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03/01/15 - VENCIMENTO 09/01/15</t>
  </si>
  <si>
    <t>7.1.1 Ajuste do dia anterior</t>
  </si>
  <si>
    <t>7.1.2 Ajuste para o dia seguinte</t>
  </si>
  <si>
    <t>7.1. Pelo Transporte Coletivo (5.1 + 6.1 + 6.2 + 6.3 + 7.1.1)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</si>
</sst>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02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CONCESSÃO"/>
    </sheetNames>
    <sheetDataSet>
      <sheetData sheetId="0">
        <row r="100">
          <cell r="D100">
            <v>-120191.08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108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107</v>
      </c>
      <c r="J5" s="78" t="s">
        <v>106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207372</v>
      </c>
      <c r="C7" s="9">
        <f t="shared" si="0"/>
        <v>263813</v>
      </c>
      <c r="D7" s="9">
        <f t="shared" si="0"/>
        <v>315048</v>
      </c>
      <c r="E7" s="9">
        <f t="shared" si="0"/>
        <v>176595</v>
      </c>
      <c r="F7" s="9">
        <f t="shared" si="0"/>
        <v>286324</v>
      </c>
      <c r="G7" s="9">
        <f t="shared" si="0"/>
        <v>445510</v>
      </c>
      <c r="H7" s="9">
        <f t="shared" si="0"/>
        <v>171237</v>
      </c>
      <c r="I7" s="9">
        <f t="shared" si="0"/>
        <v>34297</v>
      </c>
      <c r="J7" s="9">
        <f t="shared" si="0"/>
        <v>127748</v>
      </c>
      <c r="K7" s="9">
        <f t="shared" si="0"/>
        <v>2027944</v>
      </c>
      <c r="L7" s="53"/>
    </row>
    <row r="8" spans="1:11" ht="17.25" customHeight="1">
      <c r="A8" s="10" t="s">
        <v>115</v>
      </c>
      <c r="B8" s="11">
        <f>B9+B12+B16</f>
        <v>119135</v>
      </c>
      <c r="C8" s="11">
        <f aca="true" t="shared" si="1" ref="C8:J8">C9+C12+C16</f>
        <v>156972</v>
      </c>
      <c r="D8" s="11">
        <f t="shared" si="1"/>
        <v>175724</v>
      </c>
      <c r="E8" s="11">
        <f t="shared" si="1"/>
        <v>103397</v>
      </c>
      <c r="F8" s="11">
        <f t="shared" si="1"/>
        <v>154654</v>
      </c>
      <c r="G8" s="11">
        <f t="shared" si="1"/>
        <v>234711</v>
      </c>
      <c r="H8" s="11">
        <f t="shared" si="1"/>
        <v>104406</v>
      </c>
      <c r="I8" s="11">
        <f t="shared" si="1"/>
        <v>17966</v>
      </c>
      <c r="J8" s="11">
        <f t="shared" si="1"/>
        <v>70807</v>
      </c>
      <c r="K8" s="11">
        <f>SUM(B8:J8)</f>
        <v>1137772</v>
      </c>
    </row>
    <row r="9" spans="1:11" ht="17.25" customHeight="1">
      <c r="A9" s="15" t="s">
        <v>17</v>
      </c>
      <c r="B9" s="13">
        <f>+B10+B11</f>
        <v>24725</v>
      </c>
      <c r="C9" s="13">
        <f aca="true" t="shared" si="2" ref="C9:J9">+C10+C11</f>
        <v>34880</v>
      </c>
      <c r="D9" s="13">
        <f t="shared" si="2"/>
        <v>36945</v>
      </c>
      <c r="E9" s="13">
        <f t="shared" si="2"/>
        <v>21722</v>
      </c>
      <c r="F9" s="13">
        <f t="shared" si="2"/>
        <v>27807</v>
      </c>
      <c r="G9" s="13">
        <f t="shared" si="2"/>
        <v>30672</v>
      </c>
      <c r="H9" s="13">
        <f t="shared" si="2"/>
        <v>23228</v>
      </c>
      <c r="I9" s="13">
        <f t="shared" si="2"/>
        <v>4602</v>
      </c>
      <c r="J9" s="13">
        <f t="shared" si="2"/>
        <v>13136</v>
      </c>
      <c r="K9" s="11">
        <f>SUM(B9:J9)</f>
        <v>217717</v>
      </c>
    </row>
    <row r="10" spans="1:11" ht="17.25" customHeight="1">
      <c r="A10" s="30" t="s">
        <v>18</v>
      </c>
      <c r="B10" s="13">
        <v>24725</v>
      </c>
      <c r="C10" s="13">
        <v>34880</v>
      </c>
      <c r="D10" s="13">
        <v>36945</v>
      </c>
      <c r="E10" s="13">
        <v>21722</v>
      </c>
      <c r="F10" s="13">
        <v>27807</v>
      </c>
      <c r="G10" s="13">
        <v>30672</v>
      </c>
      <c r="H10" s="13">
        <v>23228</v>
      </c>
      <c r="I10" s="13">
        <v>4602</v>
      </c>
      <c r="J10" s="13">
        <v>13136</v>
      </c>
      <c r="K10" s="11">
        <f>SUM(B10:J10)</f>
        <v>217717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92623</v>
      </c>
      <c r="C12" s="17">
        <f t="shared" si="3"/>
        <v>119582</v>
      </c>
      <c r="D12" s="17">
        <f t="shared" si="3"/>
        <v>136217</v>
      </c>
      <c r="E12" s="17">
        <f t="shared" si="3"/>
        <v>80139</v>
      </c>
      <c r="F12" s="17">
        <f t="shared" si="3"/>
        <v>124342</v>
      </c>
      <c r="G12" s="17">
        <f t="shared" si="3"/>
        <v>200072</v>
      </c>
      <c r="H12" s="17">
        <f t="shared" si="3"/>
        <v>79659</v>
      </c>
      <c r="I12" s="17">
        <f t="shared" si="3"/>
        <v>13053</v>
      </c>
      <c r="J12" s="17">
        <f t="shared" si="3"/>
        <v>56597</v>
      </c>
      <c r="K12" s="11">
        <f aca="true" t="shared" si="4" ref="K12:K27">SUM(B12:J12)</f>
        <v>902284</v>
      </c>
    </row>
    <row r="13" spans="1:13" ht="17.25" customHeight="1">
      <c r="A13" s="14" t="s">
        <v>20</v>
      </c>
      <c r="B13" s="13">
        <v>44468</v>
      </c>
      <c r="C13" s="13">
        <v>61318</v>
      </c>
      <c r="D13" s="13">
        <v>70204</v>
      </c>
      <c r="E13" s="13">
        <v>41796</v>
      </c>
      <c r="F13" s="13">
        <v>61760</v>
      </c>
      <c r="G13" s="13">
        <v>92238</v>
      </c>
      <c r="H13" s="13">
        <v>36641</v>
      </c>
      <c r="I13" s="13">
        <v>7334</v>
      </c>
      <c r="J13" s="13">
        <v>28992</v>
      </c>
      <c r="K13" s="11">
        <f t="shared" si="4"/>
        <v>444751</v>
      </c>
      <c r="L13" s="53"/>
      <c r="M13" s="54"/>
    </row>
    <row r="14" spans="1:12" ht="17.25" customHeight="1">
      <c r="A14" s="14" t="s">
        <v>21</v>
      </c>
      <c r="B14" s="13">
        <v>44964</v>
      </c>
      <c r="C14" s="13">
        <v>54230</v>
      </c>
      <c r="D14" s="13">
        <v>61558</v>
      </c>
      <c r="E14" s="13">
        <v>35762</v>
      </c>
      <c r="F14" s="13">
        <v>58719</v>
      </c>
      <c r="G14" s="13">
        <v>102983</v>
      </c>
      <c r="H14" s="13">
        <v>40460</v>
      </c>
      <c r="I14" s="13">
        <v>5296</v>
      </c>
      <c r="J14" s="13">
        <v>25744</v>
      </c>
      <c r="K14" s="11">
        <f t="shared" si="4"/>
        <v>429716</v>
      </c>
      <c r="L14" s="53"/>
    </row>
    <row r="15" spans="1:11" ht="17.25" customHeight="1">
      <c r="A15" s="14" t="s">
        <v>22</v>
      </c>
      <c r="B15" s="13">
        <v>3191</v>
      </c>
      <c r="C15" s="13">
        <v>4034</v>
      </c>
      <c r="D15" s="13">
        <v>4455</v>
      </c>
      <c r="E15" s="13">
        <v>2581</v>
      </c>
      <c r="F15" s="13">
        <v>3863</v>
      </c>
      <c r="G15" s="13">
        <v>4851</v>
      </c>
      <c r="H15" s="13">
        <v>2558</v>
      </c>
      <c r="I15" s="13">
        <v>423</v>
      </c>
      <c r="J15" s="13">
        <v>1861</v>
      </c>
      <c r="K15" s="11">
        <f t="shared" si="4"/>
        <v>27817</v>
      </c>
    </row>
    <row r="16" spans="1:11" ht="17.25" customHeight="1">
      <c r="A16" s="15" t="s">
        <v>111</v>
      </c>
      <c r="B16" s="13">
        <f>B17+B18+B19</f>
        <v>1787</v>
      </c>
      <c r="C16" s="13">
        <f aca="true" t="shared" si="5" ref="C16:J16">C17+C18+C19</f>
        <v>2510</v>
      </c>
      <c r="D16" s="13">
        <f t="shared" si="5"/>
        <v>2562</v>
      </c>
      <c r="E16" s="13">
        <f t="shared" si="5"/>
        <v>1536</v>
      </c>
      <c r="F16" s="13">
        <f t="shared" si="5"/>
        <v>2505</v>
      </c>
      <c r="G16" s="13">
        <f t="shared" si="5"/>
        <v>3967</v>
      </c>
      <c r="H16" s="13">
        <f t="shared" si="5"/>
        <v>1519</v>
      </c>
      <c r="I16" s="13">
        <f t="shared" si="5"/>
        <v>311</v>
      </c>
      <c r="J16" s="13">
        <f t="shared" si="5"/>
        <v>1074</v>
      </c>
      <c r="K16" s="11">
        <f t="shared" si="4"/>
        <v>17771</v>
      </c>
    </row>
    <row r="17" spans="1:11" ht="17.25" customHeight="1">
      <c r="A17" s="14" t="s">
        <v>112</v>
      </c>
      <c r="B17" s="13">
        <v>1546</v>
      </c>
      <c r="C17" s="13">
        <v>2209</v>
      </c>
      <c r="D17" s="13">
        <v>2313</v>
      </c>
      <c r="E17" s="13">
        <v>1356</v>
      </c>
      <c r="F17" s="13">
        <v>2218</v>
      </c>
      <c r="G17" s="13">
        <v>3359</v>
      </c>
      <c r="H17" s="13">
        <v>1351</v>
      </c>
      <c r="I17" s="13">
        <v>279</v>
      </c>
      <c r="J17" s="13">
        <v>965</v>
      </c>
      <c r="K17" s="11">
        <f t="shared" si="4"/>
        <v>15596</v>
      </c>
    </row>
    <row r="18" spans="1:11" ht="17.25" customHeight="1">
      <c r="A18" s="14" t="s">
        <v>113</v>
      </c>
      <c r="B18" s="13">
        <v>186</v>
      </c>
      <c r="C18" s="13">
        <v>232</v>
      </c>
      <c r="D18" s="13">
        <v>194</v>
      </c>
      <c r="E18" s="13">
        <v>141</v>
      </c>
      <c r="F18" s="13">
        <v>229</v>
      </c>
      <c r="G18" s="13">
        <v>538</v>
      </c>
      <c r="H18" s="13">
        <v>145</v>
      </c>
      <c r="I18" s="13">
        <v>27</v>
      </c>
      <c r="J18" s="13">
        <v>92</v>
      </c>
      <c r="K18" s="11">
        <f t="shared" si="4"/>
        <v>1784</v>
      </c>
    </row>
    <row r="19" spans="1:11" ht="17.25" customHeight="1">
      <c r="A19" s="14" t="s">
        <v>114</v>
      </c>
      <c r="B19" s="13">
        <v>55</v>
      </c>
      <c r="C19" s="13">
        <v>69</v>
      </c>
      <c r="D19" s="13">
        <v>55</v>
      </c>
      <c r="E19" s="13">
        <v>39</v>
      </c>
      <c r="F19" s="13">
        <v>58</v>
      </c>
      <c r="G19" s="13">
        <v>70</v>
      </c>
      <c r="H19" s="13">
        <v>23</v>
      </c>
      <c r="I19" s="13">
        <v>5</v>
      </c>
      <c r="J19" s="13">
        <v>17</v>
      </c>
      <c r="K19" s="11">
        <f t="shared" si="4"/>
        <v>391</v>
      </c>
    </row>
    <row r="20" spans="1:11" ht="17.25" customHeight="1">
      <c r="A20" s="16" t="s">
        <v>23</v>
      </c>
      <c r="B20" s="11">
        <f>+B21+B22+B23</f>
        <v>66067</v>
      </c>
      <c r="C20" s="11">
        <f aca="true" t="shared" si="6" ref="C20:J20">+C21+C22+C23</f>
        <v>75301</v>
      </c>
      <c r="D20" s="11">
        <f t="shared" si="6"/>
        <v>97435</v>
      </c>
      <c r="E20" s="11">
        <f t="shared" si="6"/>
        <v>51506</v>
      </c>
      <c r="F20" s="11">
        <f t="shared" si="6"/>
        <v>102813</v>
      </c>
      <c r="G20" s="11">
        <f t="shared" si="6"/>
        <v>178904</v>
      </c>
      <c r="H20" s="11">
        <f t="shared" si="6"/>
        <v>52396</v>
      </c>
      <c r="I20" s="11">
        <f t="shared" si="6"/>
        <v>10568</v>
      </c>
      <c r="J20" s="11">
        <f t="shared" si="6"/>
        <v>37122</v>
      </c>
      <c r="K20" s="11">
        <f t="shared" si="4"/>
        <v>672112</v>
      </c>
    </row>
    <row r="21" spans="1:12" ht="17.25" customHeight="1">
      <c r="A21" s="12" t="s">
        <v>24</v>
      </c>
      <c r="B21" s="13">
        <v>35173</v>
      </c>
      <c r="C21" s="13">
        <v>42937</v>
      </c>
      <c r="D21" s="13">
        <v>55366</v>
      </c>
      <c r="E21" s="13">
        <v>29730</v>
      </c>
      <c r="F21" s="13">
        <v>55616</v>
      </c>
      <c r="G21" s="13">
        <v>86773</v>
      </c>
      <c r="H21" s="13">
        <v>27382</v>
      </c>
      <c r="I21" s="13">
        <v>6414</v>
      </c>
      <c r="J21" s="13">
        <v>20564</v>
      </c>
      <c r="K21" s="11">
        <f t="shared" si="4"/>
        <v>359955</v>
      </c>
      <c r="L21" s="53"/>
    </row>
    <row r="22" spans="1:12" ht="17.25" customHeight="1">
      <c r="A22" s="12" t="s">
        <v>25</v>
      </c>
      <c r="B22" s="13">
        <v>28954</v>
      </c>
      <c r="C22" s="13">
        <v>30125</v>
      </c>
      <c r="D22" s="13">
        <v>39229</v>
      </c>
      <c r="E22" s="13">
        <v>20479</v>
      </c>
      <c r="F22" s="13">
        <v>44464</v>
      </c>
      <c r="G22" s="13">
        <v>88402</v>
      </c>
      <c r="H22" s="13">
        <v>23663</v>
      </c>
      <c r="I22" s="13">
        <v>3869</v>
      </c>
      <c r="J22" s="13">
        <v>15538</v>
      </c>
      <c r="K22" s="11">
        <f t="shared" si="4"/>
        <v>294723</v>
      </c>
      <c r="L22" s="53"/>
    </row>
    <row r="23" spans="1:11" ht="17.25" customHeight="1">
      <c r="A23" s="12" t="s">
        <v>26</v>
      </c>
      <c r="B23" s="13">
        <v>1940</v>
      </c>
      <c r="C23" s="13">
        <v>2239</v>
      </c>
      <c r="D23" s="13">
        <v>2840</v>
      </c>
      <c r="E23" s="13">
        <v>1297</v>
      </c>
      <c r="F23" s="13">
        <v>2733</v>
      </c>
      <c r="G23" s="13">
        <v>3729</v>
      </c>
      <c r="H23" s="13">
        <v>1351</v>
      </c>
      <c r="I23" s="13">
        <v>285</v>
      </c>
      <c r="J23" s="13">
        <v>1020</v>
      </c>
      <c r="K23" s="11">
        <f t="shared" si="4"/>
        <v>17434</v>
      </c>
    </row>
    <row r="24" spans="1:11" ht="17.25" customHeight="1">
      <c r="A24" s="16" t="s">
        <v>27</v>
      </c>
      <c r="B24" s="13">
        <v>22170</v>
      </c>
      <c r="C24" s="13">
        <v>31540</v>
      </c>
      <c r="D24" s="13">
        <v>41889</v>
      </c>
      <c r="E24" s="13">
        <v>21692</v>
      </c>
      <c r="F24" s="13">
        <v>28857</v>
      </c>
      <c r="G24" s="13">
        <v>31895</v>
      </c>
      <c r="H24" s="13">
        <v>13772</v>
      </c>
      <c r="I24" s="13">
        <v>5763</v>
      </c>
      <c r="J24" s="13">
        <v>19819</v>
      </c>
      <c r="K24" s="11">
        <f t="shared" si="4"/>
        <v>217397</v>
      </c>
    </row>
    <row r="25" spans="1:12" ht="17.25" customHeight="1">
      <c r="A25" s="12" t="s">
        <v>28</v>
      </c>
      <c r="B25" s="13">
        <v>14189</v>
      </c>
      <c r="C25" s="13">
        <v>20186</v>
      </c>
      <c r="D25" s="13">
        <v>26809</v>
      </c>
      <c r="E25" s="13">
        <v>13883</v>
      </c>
      <c r="F25" s="13">
        <v>18468</v>
      </c>
      <c r="G25" s="13">
        <v>20413</v>
      </c>
      <c r="H25" s="13">
        <v>8814</v>
      </c>
      <c r="I25" s="13">
        <v>3688</v>
      </c>
      <c r="J25" s="13">
        <v>12684</v>
      </c>
      <c r="K25" s="11">
        <f t="shared" si="4"/>
        <v>139134</v>
      </c>
      <c r="L25" s="53"/>
    </row>
    <row r="26" spans="1:12" ht="17.25" customHeight="1">
      <c r="A26" s="12" t="s">
        <v>29</v>
      </c>
      <c r="B26" s="13">
        <v>7981</v>
      </c>
      <c r="C26" s="13">
        <v>11354</v>
      </c>
      <c r="D26" s="13">
        <v>15080</v>
      </c>
      <c r="E26" s="13">
        <v>7809</v>
      </c>
      <c r="F26" s="13">
        <v>10389</v>
      </c>
      <c r="G26" s="13">
        <v>11482</v>
      </c>
      <c r="H26" s="13">
        <v>4958</v>
      </c>
      <c r="I26" s="13">
        <v>2075</v>
      </c>
      <c r="J26" s="13">
        <v>7135</v>
      </c>
      <c r="K26" s="11">
        <f t="shared" si="4"/>
        <v>78263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663</v>
      </c>
      <c r="I27" s="11">
        <v>0</v>
      </c>
      <c r="J27" s="11">
        <v>0</v>
      </c>
      <c r="K27" s="11">
        <f t="shared" si="4"/>
        <v>663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2.41227622</v>
      </c>
      <c r="C29" s="61">
        <f aca="true" t="shared" si="7" ref="C29:J29">SUM(C30:C33)</f>
        <v>2.753106</v>
      </c>
      <c r="D29" s="61">
        <f t="shared" si="7"/>
        <v>3.0993378899999997</v>
      </c>
      <c r="E29" s="61">
        <f t="shared" si="7"/>
        <v>2.63576102</v>
      </c>
      <c r="F29" s="61">
        <f t="shared" si="7"/>
        <v>2.55763776</v>
      </c>
      <c r="G29" s="61">
        <f t="shared" si="7"/>
        <v>2.1999258</v>
      </c>
      <c r="H29" s="61">
        <f t="shared" si="7"/>
        <v>2.523188</v>
      </c>
      <c r="I29" s="61">
        <f t="shared" si="7"/>
        <v>4.478026679999999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120</v>
      </c>
      <c r="B32" s="63">
        <v>-0.00142378</v>
      </c>
      <c r="C32" s="63">
        <v>0</v>
      </c>
      <c r="D32" s="63">
        <v>-0.00016211</v>
      </c>
      <c r="E32" s="63">
        <v>-0.00023898</v>
      </c>
      <c r="F32" s="63">
        <v>-0.00136224</v>
      </c>
      <c r="G32" s="63">
        <v>-0.0014742</v>
      </c>
      <c r="H32" s="63">
        <v>-0.001012</v>
      </c>
      <c r="I32" s="63">
        <v>-0.00267332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26112.34</v>
      </c>
      <c r="I35" s="19">
        <v>0</v>
      </c>
      <c r="J35" s="19">
        <v>0</v>
      </c>
      <c r="K35" s="23">
        <f>SUM(B35:J35)</f>
        <v>26112.34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184.04</v>
      </c>
      <c r="E39" s="19">
        <f t="shared" si="8"/>
        <v>179.76</v>
      </c>
      <c r="F39" s="23">
        <f t="shared" si="8"/>
        <v>1506.56</v>
      </c>
      <c r="G39" s="23">
        <f t="shared" si="8"/>
        <v>2503.8</v>
      </c>
      <c r="H39" s="23">
        <f t="shared" si="8"/>
        <v>787.52</v>
      </c>
      <c r="I39" s="19">
        <f t="shared" si="8"/>
        <v>415.16</v>
      </c>
      <c r="J39" s="19">
        <f t="shared" si="8"/>
        <v>0</v>
      </c>
      <c r="K39" s="23">
        <f aca="true" t="shared" si="9" ref="K39:K44">SUM(B39:J39)</f>
        <v>6762.4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119</v>
      </c>
      <c r="B43" s="66">
        <f>ROUND(B44*B45,2)</f>
        <v>1185.56</v>
      </c>
      <c r="C43" s="64">
        <v>0</v>
      </c>
      <c r="D43" s="66">
        <f aca="true" t="shared" si="10" ref="D43:I43">ROUND(D44*D45,2)</f>
        <v>184.04</v>
      </c>
      <c r="E43" s="66">
        <f t="shared" si="10"/>
        <v>179.76</v>
      </c>
      <c r="F43" s="66">
        <f t="shared" si="10"/>
        <v>1506.56</v>
      </c>
      <c r="G43" s="66">
        <f t="shared" si="10"/>
        <v>2503.8</v>
      </c>
      <c r="H43" s="66">
        <f t="shared" si="10"/>
        <v>787.52</v>
      </c>
      <c r="I43" s="66">
        <f t="shared" si="10"/>
        <v>415.16</v>
      </c>
      <c r="J43" s="64">
        <v>0</v>
      </c>
      <c r="K43" s="66">
        <f t="shared" si="9"/>
        <v>6762.4</v>
      </c>
    </row>
    <row r="44" spans="1:11" ht="17.25" customHeight="1">
      <c r="A44" s="67" t="s">
        <v>43</v>
      </c>
      <c r="B44" s="68">
        <v>277</v>
      </c>
      <c r="C44" s="68">
        <v>0</v>
      </c>
      <c r="D44" s="68">
        <v>43</v>
      </c>
      <c r="E44" s="68">
        <v>42</v>
      </c>
      <c r="F44" s="68">
        <v>352</v>
      </c>
      <c r="G44" s="68">
        <v>585</v>
      </c>
      <c r="H44" s="68">
        <v>184</v>
      </c>
      <c r="I44" s="68">
        <v>97</v>
      </c>
      <c r="J44" s="68">
        <v>0</v>
      </c>
      <c r="K44" s="68">
        <f t="shared" si="9"/>
        <v>1580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518651.58999999997</v>
      </c>
      <c r="C47" s="22">
        <f aca="true" t="shared" si="11" ref="C47:H47">+C48+C56</f>
        <v>748475.7100000001</v>
      </c>
      <c r="D47" s="22">
        <f t="shared" si="11"/>
        <v>1002059.1400000001</v>
      </c>
      <c r="E47" s="22">
        <f t="shared" si="11"/>
        <v>486683.01999999996</v>
      </c>
      <c r="F47" s="22">
        <f t="shared" si="11"/>
        <v>755456.14</v>
      </c>
      <c r="G47" s="22">
        <f t="shared" si="11"/>
        <v>1010506.36</v>
      </c>
      <c r="H47" s="22">
        <f t="shared" si="11"/>
        <v>477235.5800000001</v>
      </c>
      <c r="I47" s="22">
        <f>+I48+I56</f>
        <v>153998.04</v>
      </c>
      <c r="J47" s="22">
        <f>+J48+J56</f>
        <v>352588.69</v>
      </c>
      <c r="K47" s="22">
        <f>SUM(B47:J47)</f>
        <v>5505654.270000001</v>
      </c>
    </row>
    <row r="48" spans="1:11" ht="17.25" customHeight="1">
      <c r="A48" s="16" t="s">
        <v>46</v>
      </c>
      <c r="B48" s="23">
        <f>SUM(B49:B55)</f>
        <v>501424.11</v>
      </c>
      <c r="C48" s="23">
        <f aca="true" t="shared" si="12" ref="C48:H48">SUM(C49:C55)</f>
        <v>726305.15</v>
      </c>
      <c r="D48" s="23">
        <f t="shared" si="12"/>
        <v>976624.2500000001</v>
      </c>
      <c r="E48" s="23">
        <f t="shared" si="12"/>
        <v>465641.98</v>
      </c>
      <c r="F48" s="23">
        <f t="shared" si="12"/>
        <v>733819.64</v>
      </c>
      <c r="G48" s="23">
        <f t="shared" si="12"/>
        <v>982592.74</v>
      </c>
      <c r="H48" s="23">
        <f t="shared" si="12"/>
        <v>458963.01000000007</v>
      </c>
      <c r="I48" s="23">
        <f>SUM(I49:I55)</f>
        <v>153998.04</v>
      </c>
      <c r="J48" s="23">
        <f>SUM(J49:J55)</f>
        <v>339388.11</v>
      </c>
      <c r="K48" s="23">
        <f aca="true" t="shared" si="13" ref="K48:K56">SUM(B48:J48)</f>
        <v>5338757.03</v>
      </c>
    </row>
    <row r="49" spans="1:11" ht="17.25" customHeight="1">
      <c r="A49" s="35" t="s">
        <v>47</v>
      </c>
      <c r="B49" s="23">
        <f aca="true" t="shared" si="14" ref="B49:H49">ROUND(B30*B7,2)</f>
        <v>500533.8</v>
      </c>
      <c r="C49" s="23">
        <f t="shared" si="14"/>
        <v>724694.31</v>
      </c>
      <c r="D49" s="23">
        <f t="shared" si="14"/>
        <v>976491.28</v>
      </c>
      <c r="E49" s="23">
        <f t="shared" si="14"/>
        <v>465504.42</v>
      </c>
      <c r="F49" s="23">
        <f t="shared" si="14"/>
        <v>732703.12</v>
      </c>
      <c r="G49" s="23">
        <f t="shared" si="14"/>
        <v>980745.71</v>
      </c>
      <c r="H49" s="23">
        <f t="shared" si="14"/>
        <v>432236.44</v>
      </c>
      <c r="I49" s="23">
        <f>ROUND(I30*I7,2)</f>
        <v>153674.57</v>
      </c>
      <c r="J49" s="23">
        <f>ROUND(J30*J7,2)</f>
        <v>339388.11</v>
      </c>
      <c r="K49" s="23">
        <f t="shared" si="13"/>
        <v>5305971.760000002</v>
      </c>
    </row>
    <row r="50" spans="1:11" ht="17.25" customHeight="1">
      <c r="A50" s="35" t="s">
        <v>48</v>
      </c>
      <c r="B50" s="19">
        <v>0</v>
      </c>
      <c r="C50" s="23">
        <f>ROUND(C31*C7,2)</f>
        <v>1610.84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1610.84</v>
      </c>
    </row>
    <row r="51" spans="1:11" ht="17.25" customHeight="1">
      <c r="A51" s="69" t="s">
        <v>121</v>
      </c>
      <c r="B51" s="70">
        <f>ROUND(B32*B7,2)</f>
        <v>-295.25</v>
      </c>
      <c r="C51" s="64">
        <v>0</v>
      </c>
      <c r="D51" s="70">
        <f aca="true" t="shared" si="15" ref="D51:I51">ROUND(D32*D7,2)</f>
        <v>-51.07</v>
      </c>
      <c r="E51" s="70">
        <f t="shared" si="15"/>
        <v>-42.2</v>
      </c>
      <c r="F51" s="70">
        <f t="shared" si="15"/>
        <v>-390.04</v>
      </c>
      <c r="G51" s="70">
        <f t="shared" si="15"/>
        <v>-656.77</v>
      </c>
      <c r="H51" s="70">
        <f t="shared" si="15"/>
        <v>-173.29</v>
      </c>
      <c r="I51" s="70">
        <f t="shared" si="15"/>
        <v>-91.69</v>
      </c>
      <c r="J51" s="64">
        <v>0</v>
      </c>
      <c r="K51" s="70">
        <f>SUM(B51:J51)</f>
        <v>-1700.31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26112.34</v>
      </c>
      <c r="I53" s="32">
        <f>+I35</f>
        <v>0</v>
      </c>
      <c r="J53" s="32">
        <f>+J35</f>
        <v>0</v>
      </c>
      <c r="K53" s="23">
        <f t="shared" si="13"/>
        <v>26112.34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184.04</v>
      </c>
      <c r="E55" s="19">
        <v>179.76</v>
      </c>
      <c r="F55" s="37">
        <v>1506.56</v>
      </c>
      <c r="G55" s="37">
        <v>2503.8</v>
      </c>
      <c r="H55" s="37">
        <v>787.52</v>
      </c>
      <c r="I55" s="37">
        <v>415.16</v>
      </c>
      <c r="J55" s="19">
        <v>0</v>
      </c>
      <c r="K55" s="23">
        <f t="shared" si="13"/>
        <v>6762.4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-74175</v>
      </c>
      <c r="C60" s="36">
        <f t="shared" si="16"/>
        <v>-104803.13</v>
      </c>
      <c r="D60" s="36">
        <f t="shared" si="16"/>
        <v>-111920.75</v>
      </c>
      <c r="E60" s="36">
        <f t="shared" si="16"/>
        <v>-69205.47</v>
      </c>
      <c r="F60" s="36">
        <f t="shared" si="16"/>
        <v>-83801.65</v>
      </c>
      <c r="G60" s="36">
        <f t="shared" si="16"/>
        <v>-92034</v>
      </c>
      <c r="H60" s="36">
        <f t="shared" si="16"/>
        <v>-69684</v>
      </c>
      <c r="I60" s="36">
        <f t="shared" si="16"/>
        <v>-17730.37</v>
      </c>
      <c r="J60" s="36">
        <f t="shared" si="16"/>
        <v>-45719.34</v>
      </c>
      <c r="K60" s="36">
        <f>SUM(B60:J60)</f>
        <v>-669073.71</v>
      </c>
    </row>
    <row r="61" spans="1:11" ht="18.75" customHeight="1">
      <c r="A61" s="16" t="s">
        <v>79</v>
      </c>
      <c r="B61" s="36">
        <f aca="true" t="shared" si="17" ref="B61:J61">B62+B63+B64+B65+B66+B67</f>
        <v>-74175</v>
      </c>
      <c r="C61" s="36">
        <f t="shared" si="17"/>
        <v>-104640</v>
      </c>
      <c r="D61" s="36">
        <f t="shared" si="17"/>
        <v>-110835</v>
      </c>
      <c r="E61" s="36">
        <f t="shared" si="17"/>
        <v>-65166</v>
      </c>
      <c r="F61" s="36">
        <f t="shared" si="17"/>
        <v>-83421</v>
      </c>
      <c r="G61" s="36">
        <f t="shared" si="17"/>
        <v>-92016</v>
      </c>
      <c r="H61" s="36">
        <f t="shared" si="17"/>
        <v>-69684</v>
      </c>
      <c r="I61" s="36">
        <f t="shared" si="17"/>
        <v>-13806</v>
      </c>
      <c r="J61" s="36">
        <f t="shared" si="17"/>
        <v>-39408</v>
      </c>
      <c r="K61" s="36">
        <f aca="true" t="shared" si="18" ref="K61:K94">SUM(B61:J61)</f>
        <v>-653151</v>
      </c>
    </row>
    <row r="62" spans="1:11" ht="18.75" customHeight="1">
      <c r="A62" s="12" t="s">
        <v>80</v>
      </c>
      <c r="B62" s="36">
        <f>-ROUND(B9*$D$3,2)</f>
        <v>-74175</v>
      </c>
      <c r="C62" s="36">
        <f aca="true" t="shared" si="19" ref="C62:J62">-ROUND(C9*$D$3,2)</f>
        <v>-104640</v>
      </c>
      <c r="D62" s="36">
        <f t="shared" si="19"/>
        <v>-110835</v>
      </c>
      <c r="E62" s="36">
        <f t="shared" si="19"/>
        <v>-65166</v>
      </c>
      <c r="F62" s="36">
        <f t="shared" si="19"/>
        <v>-83421</v>
      </c>
      <c r="G62" s="36">
        <f t="shared" si="19"/>
        <v>-92016</v>
      </c>
      <c r="H62" s="36">
        <f t="shared" si="19"/>
        <v>-69684</v>
      </c>
      <c r="I62" s="36">
        <f t="shared" si="19"/>
        <v>-13806</v>
      </c>
      <c r="J62" s="36">
        <f t="shared" si="19"/>
        <v>-39408</v>
      </c>
      <c r="K62" s="36">
        <f t="shared" si="18"/>
        <v>-653151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C68:J68">SUM(C69:C92)</f>
        <v>-163.13</v>
      </c>
      <c r="D68" s="36">
        <f t="shared" si="20"/>
        <v>-1085.75</v>
      </c>
      <c r="E68" s="36">
        <f t="shared" si="20"/>
        <v>-4039.47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-3924.37</v>
      </c>
      <c r="J68" s="36">
        <f t="shared" si="20"/>
        <v>-6311.34</v>
      </c>
      <c r="K68" s="36">
        <f t="shared" si="18"/>
        <v>-15922.71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88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89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91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92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109</v>
      </c>
      <c r="B92" s="19">
        <v>0</v>
      </c>
      <c r="C92" s="19">
        <v>0</v>
      </c>
      <c r="D92" s="19">
        <v>0</v>
      </c>
      <c r="E92" s="49">
        <v>-4039.47</v>
      </c>
      <c r="F92" s="19">
        <v>0</v>
      </c>
      <c r="G92" s="19">
        <v>0</v>
      </c>
      <c r="H92" s="19">
        <v>0</v>
      </c>
      <c r="I92" s="49">
        <v>-1940.38</v>
      </c>
      <c r="J92" s="49">
        <v>-6311.34</v>
      </c>
      <c r="K92" s="49">
        <f t="shared" si="18"/>
        <v>-12291.19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118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>+B98+B101</f>
        <v>444476.58999999997</v>
      </c>
      <c r="C97" s="24">
        <f>+C98+C101</f>
        <v>643672.5800000001</v>
      </c>
      <c r="D97" s="24">
        <f>+D98+D101</f>
        <v>769947.3100000002</v>
      </c>
      <c r="E97" s="24">
        <f>+E98+E101</f>
        <v>417477.55</v>
      </c>
      <c r="F97" s="24">
        <f>+F98+F101</f>
        <v>671654.49</v>
      </c>
      <c r="G97" s="24">
        <f>+G98+G101</f>
        <v>918472.36</v>
      </c>
      <c r="H97" s="24">
        <f>+H98+H101</f>
        <v>407551.5800000001</v>
      </c>
      <c r="I97" s="24">
        <f>+I98+I101</f>
        <v>136267.67</v>
      </c>
      <c r="J97" s="24">
        <f>+J98+J101</f>
        <v>306869.35</v>
      </c>
      <c r="K97" s="49">
        <f>SUM(B97:J97)</f>
        <v>4716389.479999999</v>
      </c>
      <c r="L97" s="55"/>
    </row>
    <row r="98" spans="1:12" ht="18.75" customHeight="1">
      <c r="A98" s="16" t="s">
        <v>125</v>
      </c>
      <c r="B98" s="24">
        <f aca="true" t="shared" si="21" ref="B98:J98">+B48+B61+B68+B94</f>
        <v>427249.11</v>
      </c>
      <c r="C98" s="24">
        <f t="shared" si="21"/>
        <v>621502.02</v>
      </c>
      <c r="D98" s="24">
        <f>+D48+D61+D68+D94+D99</f>
        <v>744512.4200000002</v>
      </c>
      <c r="E98" s="24">
        <f t="shared" si="21"/>
        <v>396436.51</v>
      </c>
      <c r="F98" s="24">
        <f t="shared" si="21"/>
        <v>650017.99</v>
      </c>
      <c r="G98" s="24">
        <f t="shared" si="21"/>
        <v>890558.74</v>
      </c>
      <c r="H98" s="24">
        <f t="shared" si="21"/>
        <v>389279.01000000007</v>
      </c>
      <c r="I98" s="24">
        <f t="shared" si="21"/>
        <v>136267.67</v>
      </c>
      <c r="J98" s="24">
        <f t="shared" si="21"/>
        <v>293668.76999999996</v>
      </c>
      <c r="K98" s="49">
        <f>SUM(B98:J98)</f>
        <v>4549492.24</v>
      </c>
      <c r="L98" s="55"/>
    </row>
    <row r="99" spans="1:12" ht="18.75" customHeight="1">
      <c r="A99" s="16" t="s">
        <v>123</v>
      </c>
      <c r="B99" s="24"/>
      <c r="C99" s="24"/>
      <c r="D99" s="49">
        <f>+'[1]DETALHAMENTO CONCESSÃO'!$D$100</f>
        <v>-120191.08</v>
      </c>
      <c r="E99" s="24"/>
      <c r="F99" s="24"/>
      <c r="G99" s="24"/>
      <c r="H99" s="24"/>
      <c r="I99" s="24"/>
      <c r="J99" s="24"/>
      <c r="K99" s="49">
        <f>SUM(B99:J99)</f>
        <v>-120191.08</v>
      </c>
      <c r="L99" s="55"/>
    </row>
    <row r="100" spans="1:12" ht="18.75" customHeight="1">
      <c r="A100" s="16" t="s">
        <v>124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49"/>
      <c r="L100" s="55"/>
    </row>
    <row r="101" spans="1:11" ht="18" customHeight="1">
      <c r="A101" s="16" t="s">
        <v>117</v>
      </c>
      <c r="B101" s="24">
        <v>17227.48</v>
      </c>
      <c r="C101" s="24">
        <v>22170.56</v>
      </c>
      <c r="D101" s="24">
        <v>25434.89</v>
      </c>
      <c r="E101" s="24">
        <v>21041.04</v>
      </c>
      <c r="F101" s="24">
        <v>21636.5</v>
      </c>
      <c r="G101" s="24">
        <v>27913.62</v>
      </c>
      <c r="H101" s="24">
        <v>18272.57</v>
      </c>
      <c r="I101" s="19">
        <v>0</v>
      </c>
      <c r="J101" s="24">
        <v>13200.58</v>
      </c>
      <c r="K101" s="49">
        <f>SUM(B101:J101)</f>
        <v>166897.24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4716389.47</v>
      </c>
      <c r="L105" s="55"/>
    </row>
    <row r="106" spans="1:11" ht="18.75" customHeight="1">
      <c r="A106" s="26" t="s">
        <v>75</v>
      </c>
      <c r="B106" s="27">
        <v>57017.73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57017.73</v>
      </c>
    </row>
    <row r="107" spans="1:11" ht="18.75" customHeight="1">
      <c r="A107" s="26" t="s">
        <v>76</v>
      </c>
      <c r="B107" s="27">
        <v>387458.86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387458.86</v>
      </c>
    </row>
    <row r="108" spans="1:11" ht="18.75" customHeight="1">
      <c r="A108" s="26" t="s">
        <v>77</v>
      </c>
      <c r="B108" s="41">
        <v>0</v>
      </c>
      <c r="C108" s="27">
        <f>+C97</f>
        <v>643672.5800000001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643672.5800000001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769947.3100000002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769947.3100000002</v>
      </c>
    </row>
    <row r="110" spans="1:11" ht="18.75" customHeight="1">
      <c r="A110" s="26" t="s">
        <v>93</v>
      </c>
      <c r="B110" s="41">
        <v>0</v>
      </c>
      <c r="C110" s="41">
        <v>0</v>
      </c>
      <c r="D110" s="41">
        <v>0</v>
      </c>
      <c r="E110" s="27">
        <f>+E97</f>
        <v>417477.55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417477.55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94</v>
      </c>
      <c r="B112" s="41">
        <v>0</v>
      </c>
      <c r="C112" s="41">
        <v>0</v>
      </c>
      <c r="D112" s="41">
        <v>0</v>
      </c>
      <c r="E112" s="41">
        <v>0</v>
      </c>
      <c r="F112" s="27">
        <v>132617.97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132617.97</v>
      </c>
    </row>
    <row r="113" spans="1:11" ht="18.75" customHeight="1">
      <c r="A113" s="26" t="s">
        <v>95</v>
      </c>
      <c r="B113" s="41">
        <v>0</v>
      </c>
      <c r="C113" s="41">
        <v>0</v>
      </c>
      <c r="D113" s="41">
        <v>0</v>
      </c>
      <c r="E113" s="41">
        <v>0</v>
      </c>
      <c r="F113" s="27">
        <v>245599.06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245599.06</v>
      </c>
    </row>
    <row r="114" spans="1:11" ht="18.75" customHeight="1">
      <c r="A114" s="26" t="s">
        <v>96</v>
      </c>
      <c r="B114" s="41">
        <v>0</v>
      </c>
      <c r="C114" s="41">
        <v>0</v>
      </c>
      <c r="D114" s="41">
        <v>0</v>
      </c>
      <c r="E114" s="41">
        <v>0</v>
      </c>
      <c r="F114" s="27">
        <v>293437.46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293437.46</v>
      </c>
    </row>
    <row r="115" spans="1:11" ht="18.75" customHeight="1">
      <c r="A115" s="26" t="s">
        <v>97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312098.77</v>
      </c>
      <c r="H115" s="41">
        <v>0</v>
      </c>
      <c r="I115" s="41">
        <v>0</v>
      </c>
      <c r="J115" s="41">
        <v>0</v>
      </c>
      <c r="K115" s="42">
        <f t="shared" si="22"/>
        <v>312098.77</v>
      </c>
    </row>
    <row r="116" spans="1:11" ht="18.75" customHeight="1">
      <c r="A116" s="26" t="s">
        <v>98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26420.12</v>
      </c>
      <c r="H116" s="41">
        <v>0</v>
      </c>
      <c r="I116" s="41">
        <v>0</v>
      </c>
      <c r="J116" s="41">
        <v>0</v>
      </c>
      <c r="K116" s="42">
        <f t="shared" si="22"/>
        <v>26420.12</v>
      </c>
    </row>
    <row r="117" spans="1:11" ht="18.75" customHeight="1">
      <c r="A117" s="26" t="s">
        <v>99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136774.12</v>
      </c>
      <c r="H117" s="41">
        <v>0</v>
      </c>
      <c r="I117" s="41">
        <v>0</v>
      </c>
      <c r="J117" s="41">
        <v>0</v>
      </c>
      <c r="K117" s="42">
        <f t="shared" si="22"/>
        <v>136774.12</v>
      </c>
    </row>
    <row r="118" spans="1:11" ht="18.75" customHeight="1">
      <c r="A118" s="26" t="s">
        <v>100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129874.45</v>
      </c>
      <c r="H118" s="41">
        <v>0</v>
      </c>
      <c r="I118" s="41">
        <v>0</v>
      </c>
      <c r="J118" s="41">
        <v>0</v>
      </c>
      <c r="K118" s="42">
        <f t="shared" si="22"/>
        <v>129874.45</v>
      </c>
    </row>
    <row r="119" spans="1:11" ht="18.75" customHeight="1">
      <c r="A119" s="26" t="s">
        <v>101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313304.9</v>
      </c>
      <c r="H119" s="41">
        <v>0</v>
      </c>
      <c r="I119" s="41">
        <v>0</v>
      </c>
      <c r="J119" s="41">
        <v>0</v>
      </c>
      <c r="K119" s="42">
        <f t="shared" si="22"/>
        <v>313304.9</v>
      </c>
    </row>
    <row r="120" spans="1:11" ht="18.75" customHeight="1">
      <c r="A120" s="26" t="s">
        <v>102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142889.1</v>
      </c>
      <c r="I120" s="41">
        <v>0</v>
      </c>
      <c r="J120" s="41">
        <v>0</v>
      </c>
      <c r="K120" s="42">
        <f t="shared" si="22"/>
        <v>142889.1</v>
      </c>
    </row>
    <row r="121" spans="1:11" ht="18.75" customHeight="1">
      <c r="A121" s="26" t="s">
        <v>103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264662.47</v>
      </c>
      <c r="I121" s="41">
        <v>0</v>
      </c>
      <c r="J121" s="41">
        <v>0</v>
      </c>
      <c r="K121" s="42">
        <f t="shared" si="22"/>
        <v>264662.47</v>
      </c>
    </row>
    <row r="122" spans="1:11" ht="18.75" customHeight="1">
      <c r="A122" s="26" t="s">
        <v>104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136267.67</v>
      </c>
      <c r="J122" s="41">
        <v>0</v>
      </c>
      <c r="K122" s="42">
        <f t="shared" si="22"/>
        <v>136267.67</v>
      </c>
    </row>
    <row r="123" spans="1:11" ht="18.75" customHeight="1">
      <c r="A123" s="28" t="s">
        <v>105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306869.35</v>
      </c>
      <c r="K123" s="45">
        <f t="shared" si="22"/>
        <v>306869.35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2015-01-08T20:43:46Z</dcterms:modified>
  <cp:category/>
  <cp:version/>
  <cp:contentType/>
  <cp:contentStatus/>
</cp:coreProperties>
</file>