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<sst xmlns="http://schemas.openxmlformats.org/spreadsheetml/2006/main" count="126" uniqueCount="126">
  <si>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</si>
  <si>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</si>
  <si>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</si>
  <si>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</si>
  <si>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</si>
  <si>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</si>
  <si>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</si>
  <si>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</si>
  <si>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</si>
  <si>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</si>
  <si>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</si>
  <si>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</si>
  <si>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</si>
  <si>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</si>
  <si>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</si>
  <si>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</si>
  <si>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</si>
  <si>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</si>
  <si>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</si>
  <si>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</si>
  <si>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</si>
  <si>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</si>
  <si>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</si>
  <si>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</si>
  <si>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</si>
  <si>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</si>
  <si>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</si>
  <si>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</si>
  <si>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</si>
  <si>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</si>
  <si>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</si>
  <si>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</si>
  <si>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</si>
  <si>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</si>
  <si>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</si>
  <si>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</si>
  <si>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</si>
  <si>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</si>
  <si>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</si>
  <si>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</si>
  <si>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</si>
  <si>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</si>
  <si>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</si>
  <si>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</si>
  <si>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</si>
  <si>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</si>
  <si>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</si>
  <si>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</si>
  <si>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</si>
  <si>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</si>
  <si>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</si>
  <si>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</si>
  <si>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</si>
  <si>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</si>
  <si>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</si>
  <si>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</si>
  <si>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</si>
  <si>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</si>
  <si>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</si>
  <si>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</si>
  <si>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</si>
  <si>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</si>
  <si>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</si>
  <si>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</si>
  <si>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</si>
  <si>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</si>
  <si>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</si>
  <si>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</si>
  <si>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</si>
  <si>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</si>
  <si>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</si>
  <si>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</si>
  <si>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</si>
  <si>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</si>
  <si>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</si>
  <si>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</si>
  <si>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</si>
  <si>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</si>
  <si>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</si>
  <si>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</si>
  <si>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</si>
  <si>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</si>
  <si>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</si>
  <si>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</si>
  <si>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</si>
  <si>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</si>
  <si>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</si>
  <si>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</si>
  <si>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</si>
  <si>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</si>
  <si>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</si>
  <si>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</si>
  <si>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</si>
  <si>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</si>
  <si>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</si>
  <si>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</si>
  <si>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</si>
  <si>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</si>
  <si>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</si>
  <si>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</si>
  <si>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</si>
  <si>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</si>
  <si>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</si>
  <si>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</si>
  <si>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</si>
  <si>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</si>
  <si>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</si>
  <si>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</si>
  <si>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</si>
  <si>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</si>
  <si>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</si>
  <si>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</si>
  <si>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</si>
  <si>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</si>
  <si>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</si>
  <si>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</si>
  <si>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</si>
  <si>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</si>
  <si>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</si>
  <si>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</si>
  <si>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</si>
  <si>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</si>
  <si>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</si>
  <si>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</si>
  <si>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</si>
  <si>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01/01/15 - VENCIMENTO 08/01/15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</si>
</sst>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81966</v>
      </c>
      <c r="C7" s="9">
        <f t="shared" si="0"/>
        <v>124341</v>
      </c>
      <c r="D7" s="9">
        <f t="shared" si="0"/>
        <v>154589</v>
      </c>
      <c r="E7" s="9">
        <f t="shared" si="0"/>
        <v>75811</v>
      </c>
      <c r="F7" s="9">
        <f t="shared" si="0"/>
        <v>147929</v>
      </c>
      <c r="G7" s="9">
        <f t="shared" si="0"/>
        <v>215082</v>
      </c>
      <c r="H7" s="9">
        <f t="shared" si="0"/>
        <v>64453</v>
      </c>
      <c r="I7" s="9">
        <f t="shared" si="0"/>
        <v>13338</v>
      </c>
      <c r="J7" s="9">
        <f t="shared" si="0"/>
        <v>68229</v>
      </c>
      <c r="K7" s="9">
        <f t="shared" si="0"/>
        <v>945738</v>
      </c>
      <c r="L7" s="53"/>
    </row>
    <row r="8" spans="1:11" ht="17.25" customHeight="1">
      <c r="A8" s="10" t="s">
        <v>117</v>
      </c>
      <c r="B8" s="11">
        <f>B9+B12+B16</f>
        <v>48252</v>
      </c>
      <c r="C8" s="11">
        <f aca="true" t="shared" si="1" ref="C8:J8">C9+C12+C16</f>
        <v>76508</v>
      </c>
      <c r="D8" s="11">
        <f t="shared" si="1"/>
        <v>91001</v>
      </c>
      <c r="E8" s="11">
        <f t="shared" si="1"/>
        <v>45765</v>
      </c>
      <c r="F8" s="11">
        <f t="shared" si="1"/>
        <v>79375</v>
      </c>
      <c r="G8" s="11">
        <f t="shared" si="1"/>
        <v>114721</v>
      </c>
      <c r="H8" s="11">
        <f t="shared" si="1"/>
        <v>39735</v>
      </c>
      <c r="I8" s="11">
        <f t="shared" si="1"/>
        <v>7253</v>
      </c>
      <c r="J8" s="11">
        <f t="shared" si="1"/>
        <v>40148</v>
      </c>
      <c r="K8" s="11">
        <f>SUM(B8:J8)</f>
        <v>542758</v>
      </c>
    </row>
    <row r="9" spans="1:11" ht="17.25" customHeight="1">
      <c r="A9" s="15" t="s">
        <v>17</v>
      </c>
      <c r="B9" s="13">
        <f>+B10+B11</f>
        <v>13740</v>
      </c>
      <c r="C9" s="13">
        <f aca="true" t="shared" si="2" ref="C9:J9">+C10+C11</f>
        <v>22619</v>
      </c>
      <c r="D9" s="13">
        <f t="shared" si="2"/>
        <v>26333</v>
      </c>
      <c r="E9" s="13">
        <f t="shared" si="2"/>
        <v>12403</v>
      </c>
      <c r="F9" s="13">
        <f t="shared" si="2"/>
        <v>19201</v>
      </c>
      <c r="G9" s="13">
        <f t="shared" si="2"/>
        <v>22363</v>
      </c>
      <c r="H9" s="13">
        <f t="shared" si="2"/>
        <v>10791</v>
      </c>
      <c r="I9" s="13">
        <f t="shared" si="2"/>
        <v>2478</v>
      </c>
      <c r="J9" s="13">
        <f t="shared" si="2"/>
        <v>11030</v>
      </c>
      <c r="K9" s="11">
        <f>SUM(B9:J9)</f>
        <v>140958</v>
      </c>
    </row>
    <row r="10" spans="1:11" ht="17.25" customHeight="1">
      <c r="A10" s="30" t="s">
        <v>18</v>
      </c>
      <c r="B10" s="13">
        <v>13740</v>
      </c>
      <c r="C10" s="13">
        <v>22619</v>
      </c>
      <c r="D10" s="13">
        <v>26333</v>
      </c>
      <c r="E10" s="13">
        <v>12403</v>
      </c>
      <c r="F10" s="13">
        <v>19201</v>
      </c>
      <c r="G10" s="13">
        <v>22363</v>
      </c>
      <c r="H10" s="13">
        <v>10791</v>
      </c>
      <c r="I10" s="13">
        <v>2478</v>
      </c>
      <c r="J10" s="13">
        <v>11030</v>
      </c>
      <c r="K10" s="11">
        <f>SUM(B10:J10)</f>
        <v>140958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33759</v>
      </c>
      <c r="C12" s="17">
        <f t="shared" si="3"/>
        <v>52646</v>
      </c>
      <c r="D12" s="17">
        <f t="shared" si="3"/>
        <v>63379</v>
      </c>
      <c r="E12" s="17">
        <f t="shared" si="3"/>
        <v>32693</v>
      </c>
      <c r="F12" s="17">
        <f t="shared" si="3"/>
        <v>58927</v>
      </c>
      <c r="G12" s="17">
        <f t="shared" si="3"/>
        <v>90485</v>
      </c>
      <c r="H12" s="17">
        <f t="shared" si="3"/>
        <v>28357</v>
      </c>
      <c r="I12" s="17">
        <f t="shared" si="3"/>
        <v>4646</v>
      </c>
      <c r="J12" s="17">
        <f t="shared" si="3"/>
        <v>28622</v>
      </c>
      <c r="K12" s="11">
        <f aca="true" t="shared" si="4" ref="K12:K27">SUM(B12:J12)</f>
        <v>393514</v>
      </c>
    </row>
    <row r="13" spans="1:13" ht="17.25" customHeight="1">
      <c r="A13" s="14" t="s">
        <v>20</v>
      </c>
      <c r="B13" s="13">
        <v>16662</v>
      </c>
      <c r="C13" s="13">
        <v>27570</v>
      </c>
      <c r="D13" s="13">
        <v>33195</v>
      </c>
      <c r="E13" s="13">
        <v>17543</v>
      </c>
      <c r="F13" s="13">
        <v>29729</v>
      </c>
      <c r="G13" s="13">
        <v>42794</v>
      </c>
      <c r="H13" s="13">
        <v>13071</v>
      </c>
      <c r="I13" s="13">
        <v>2654</v>
      </c>
      <c r="J13" s="13">
        <v>15313</v>
      </c>
      <c r="K13" s="11">
        <f t="shared" si="4"/>
        <v>198531</v>
      </c>
      <c r="L13" s="53"/>
      <c r="M13" s="54"/>
    </row>
    <row r="14" spans="1:12" ht="17.25" customHeight="1">
      <c r="A14" s="14" t="s">
        <v>21</v>
      </c>
      <c r="B14" s="13">
        <v>15813</v>
      </c>
      <c r="C14" s="13">
        <v>23019</v>
      </c>
      <c r="D14" s="13">
        <v>27787</v>
      </c>
      <c r="E14" s="13">
        <v>13972</v>
      </c>
      <c r="F14" s="13">
        <v>27185</v>
      </c>
      <c r="G14" s="13">
        <v>45185</v>
      </c>
      <c r="H14" s="13">
        <v>14355</v>
      </c>
      <c r="I14" s="13">
        <v>1845</v>
      </c>
      <c r="J14" s="13">
        <v>12202</v>
      </c>
      <c r="K14" s="11">
        <f t="shared" si="4"/>
        <v>181363</v>
      </c>
      <c r="L14" s="53"/>
    </row>
    <row r="15" spans="1:11" ht="17.25" customHeight="1">
      <c r="A15" s="14" t="s">
        <v>22</v>
      </c>
      <c r="B15" s="13">
        <v>1284</v>
      </c>
      <c r="C15" s="13">
        <v>2057</v>
      </c>
      <c r="D15" s="13">
        <v>2397</v>
      </c>
      <c r="E15" s="13">
        <v>1178</v>
      </c>
      <c r="F15" s="13">
        <v>2013</v>
      </c>
      <c r="G15" s="13">
        <v>2506</v>
      </c>
      <c r="H15" s="13">
        <v>931</v>
      </c>
      <c r="I15" s="13">
        <v>147</v>
      </c>
      <c r="J15" s="13">
        <v>1107</v>
      </c>
      <c r="K15" s="11">
        <f t="shared" si="4"/>
        <v>13620</v>
      </c>
    </row>
    <row r="16" spans="1:11" ht="17.25" customHeight="1">
      <c r="A16" s="15" t="s">
        <v>113</v>
      </c>
      <c r="B16" s="13">
        <f>B17+B18+B19</f>
        <v>753</v>
      </c>
      <c r="C16" s="13">
        <f aca="true" t="shared" si="5" ref="C16:J16">C17+C18+C19</f>
        <v>1243</v>
      </c>
      <c r="D16" s="13">
        <f t="shared" si="5"/>
        <v>1289</v>
      </c>
      <c r="E16" s="13">
        <f t="shared" si="5"/>
        <v>669</v>
      </c>
      <c r="F16" s="13">
        <f t="shared" si="5"/>
        <v>1247</v>
      </c>
      <c r="G16" s="13">
        <f t="shared" si="5"/>
        <v>1873</v>
      </c>
      <c r="H16" s="13">
        <f t="shared" si="5"/>
        <v>587</v>
      </c>
      <c r="I16" s="13">
        <f t="shared" si="5"/>
        <v>129</v>
      </c>
      <c r="J16" s="13">
        <f t="shared" si="5"/>
        <v>496</v>
      </c>
      <c r="K16" s="11">
        <f t="shared" si="4"/>
        <v>8286</v>
      </c>
    </row>
    <row r="17" spans="1:11" ht="17.25" customHeight="1">
      <c r="A17" s="14" t="s">
        <v>114</v>
      </c>
      <c r="B17" s="13">
        <v>673</v>
      </c>
      <c r="C17" s="13">
        <v>1071</v>
      </c>
      <c r="D17" s="13">
        <v>1149</v>
      </c>
      <c r="E17" s="13">
        <v>619</v>
      </c>
      <c r="F17" s="13">
        <v>1097</v>
      </c>
      <c r="G17" s="13">
        <v>1553</v>
      </c>
      <c r="H17" s="13">
        <v>530</v>
      </c>
      <c r="I17" s="13">
        <v>119</v>
      </c>
      <c r="J17" s="13">
        <v>448</v>
      </c>
      <c r="K17" s="11">
        <f t="shared" si="4"/>
        <v>7259</v>
      </c>
    </row>
    <row r="18" spans="1:11" ht="17.25" customHeight="1">
      <c r="A18" s="14" t="s">
        <v>115</v>
      </c>
      <c r="B18" s="13">
        <v>52</v>
      </c>
      <c r="C18" s="13">
        <v>124</v>
      </c>
      <c r="D18" s="13">
        <v>101</v>
      </c>
      <c r="E18" s="13">
        <v>34</v>
      </c>
      <c r="F18" s="13">
        <v>111</v>
      </c>
      <c r="G18" s="13">
        <v>261</v>
      </c>
      <c r="H18" s="13">
        <v>41</v>
      </c>
      <c r="I18" s="13">
        <v>6</v>
      </c>
      <c r="J18" s="13">
        <v>34</v>
      </c>
      <c r="K18" s="11">
        <f t="shared" si="4"/>
        <v>764</v>
      </c>
    </row>
    <row r="19" spans="1:11" ht="17.25" customHeight="1">
      <c r="A19" s="14" t="s">
        <v>116</v>
      </c>
      <c r="B19" s="13">
        <v>28</v>
      </c>
      <c r="C19" s="13">
        <v>48</v>
      </c>
      <c r="D19" s="13">
        <v>39</v>
      </c>
      <c r="E19" s="13">
        <v>16</v>
      </c>
      <c r="F19" s="13">
        <v>39</v>
      </c>
      <c r="G19" s="13">
        <v>59</v>
      </c>
      <c r="H19" s="13">
        <v>16</v>
      </c>
      <c r="I19" s="13">
        <v>4</v>
      </c>
      <c r="J19" s="13">
        <v>14</v>
      </c>
      <c r="K19" s="11">
        <f t="shared" si="4"/>
        <v>263</v>
      </c>
    </row>
    <row r="20" spans="1:11" ht="17.25" customHeight="1">
      <c r="A20" s="16" t="s">
        <v>23</v>
      </c>
      <c r="B20" s="11">
        <f>+B21+B22+B23</f>
        <v>24738</v>
      </c>
      <c r="C20" s="11">
        <f aca="true" t="shared" si="6" ref="C20:J20">+C21+C22+C23</f>
        <v>33002</v>
      </c>
      <c r="D20" s="11">
        <f t="shared" si="6"/>
        <v>43063</v>
      </c>
      <c r="E20" s="11">
        <f t="shared" si="6"/>
        <v>21153</v>
      </c>
      <c r="F20" s="11">
        <f t="shared" si="6"/>
        <v>53170</v>
      </c>
      <c r="G20" s="11">
        <f t="shared" si="6"/>
        <v>83772</v>
      </c>
      <c r="H20" s="11">
        <f t="shared" si="6"/>
        <v>19278</v>
      </c>
      <c r="I20" s="11">
        <f t="shared" si="6"/>
        <v>3858</v>
      </c>
      <c r="J20" s="11">
        <f t="shared" si="6"/>
        <v>17882</v>
      </c>
      <c r="K20" s="11">
        <f t="shared" si="4"/>
        <v>299916</v>
      </c>
    </row>
    <row r="21" spans="1:12" ht="17.25" customHeight="1">
      <c r="A21" s="12" t="s">
        <v>24</v>
      </c>
      <c r="B21" s="13">
        <v>14478</v>
      </c>
      <c r="C21" s="13">
        <v>20828</v>
      </c>
      <c r="D21" s="13">
        <v>26761</v>
      </c>
      <c r="E21" s="13">
        <v>13444</v>
      </c>
      <c r="F21" s="13">
        <v>31102</v>
      </c>
      <c r="G21" s="13">
        <v>45062</v>
      </c>
      <c r="H21" s="13">
        <v>11082</v>
      </c>
      <c r="I21" s="13">
        <v>2617</v>
      </c>
      <c r="J21" s="13">
        <v>11070</v>
      </c>
      <c r="K21" s="11">
        <f t="shared" si="4"/>
        <v>176444</v>
      </c>
      <c r="L21" s="53"/>
    </row>
    <row r="22" spans="1:12" ht="17.25" customHeight="1">
      <c r="A22" s="12" t="s">
        <v>25</v>
      </c>
      <c r="B22" s="13">
        <v>9542</v>
      </c>
      <c r="C22" s="13">
        <v>11122</v>
      </c>
      <c r="D22" s="13">
        <v>15023</v>
      </c>
      <c r="E22" s="13">
        <v>7185</v>
      </c>
      <c r="F22" s="13">
        <v>20564</v>
      </c>
      <c r="G22" s="13">
        <v>36921</v>
      </c>
      <c r="H22" s="13">
        <v>7732</v>
      </c>
      <c r="I22" s="13">
        <v>1134</v>
      </c>
      <c r="J22" s="13">
        <v>6253</v>
      </c>
      <c r="K22" s="11">
        <f t="shared" si="4"/>
        <v>115476</v>
      </c>
      <c r="L22" s="53"/>
    </row>
    <row r="23" spans="1:11" ht="17.25" customHeight="1">
      <c r="A23" s="12" t="s">
        <v>26</v>
      </c>
      <c r="B23" s="13">
        <v>718</v>
      </c>
      <c r="C23" s="13">
        <v>1052</v>
      </c>
      <c r="D23" s="13">
        <v>1279</v>
      </c>
      <c r="E23" s="13">
        <v>524</v>
      </c>
      <c r="F23" s="13">
        <v>1504</v>
      </c>
      <c r="G23" s="13">
        <v>1789</v>
      </c>
      <c r="H23" s="13">
        <v>464</v>
      </c>
      <c r="I23" s="13">
        <v>107</v>
      </c>
      <c r="J23" s="13">
        <v>559</v>
      </c>
      <c r="K23" s="11">
        <f t="shared" si="4"/>
        <v>7996</v>
      </c>
    </row>
    <row r="24" spans="1:11" ht="17.25" customHeight="1">
      <c r="A24" s="16" t="s">
        <v>27</v>
      </c>
      <c r="B24" s="13">
        <v>8976</v>
      </c>
      <c r="C24" s="13">
        <v>14831</v>
      </c>
      <c r="D24" s="13">
        <v>20525</v>
      </c>
      <c r="E24" s="13">
        <v>8893</v>
      </c>
      <c r="F24" s="13">
        <v>15384</v>
      </c>
      <c r="G24" s="13">
        <v>16589</v>
      </c>
      <c r="H24" s="13">
        <v>5172</v>
      </c>
      <c r="I24" s="13">
        <v>2227</v>
      </c>
      <c r="J24" s="13">
        <v>10199</v>
      </c>
      <c r="K24" s="11">
        <f t="shared" si="4"/>
        <v>102796</v>
      </c>
    </row>
    <row r="25" spans="1:12" ht="17.25" customHeight="1">
      <c r="A25" s="12" t="s">
        <v>28</v>
      </c>
      <c r="B25" s="13">
        <v>5745</v>
      </c>
      <c r="C25" s="13">
        <v>9492</v>
      </c>
      <c r="D25" s="13">
        <v>13136</v>
      </c>
      <c r="E25" s="13">
        <v>5692</v>
      </c>
      <c r="F25" s="13">
        <v>9846</v>
      </c>
      <c r="G25" s="13">
        <v>10617</v>
      </c>
      <c r="H25" s="13">
        <v>3310</v>
      </c>
      <c r="I25" s="13">
        <v>1425</v>
      </c>
      <c r="J25" s="13">
        <v>6527</v>
      </c>
      <c r="K25" s="11">
        <f t="shared" si="4"/>
        <v>65790</v>
      </c>
      <c r="L25" s="53"/>
    </row>
    <row r="26" spans="1:12" ht="17.25" customHeight="1">
      <c r="A26" s="12" t="s">
        <v>29</v>
      </c>
      <c r="B26" s="13">
        <v>3231</v>
      </c>
      <c r="C26" s="13">
        <v>5339</v>
      </c>
      <c r="D26" s="13">
        <v>7389</v>
      </c>
      <c r="E26" s="13">
        <v>3201</v>
      </c>
      <c r="F26" s="13">
        <v>5538</v>
      </c>
      <c r="G26" s="13">
        <v>5972</v>
      </c>
      <c r="H26" s="13">
        <v>1862</v>
      </c>
      <c r="I26" s="13">
        <v>802</v>
      </c>
      <c r="J26" s="13">
        <v>3672</v>
      </c>
      <c r="K26" s="11">
        <f t="shared" si="4"/>
        <v>37006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268</v>
      </c>
      <c r="I27" s="11">
        <v>0</v>
      </c>
      <c r="J27" s="11">
        <v>0</v>
      </c>
      <c r="K27" s="11">
        <f t="shared" si="4"/>
        <v>268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3.09936428</v>
      </c>
      <c r="E29" s="61">
        <f t="shared" si="7"/>
        <v>2.63576102</v>
      </c>
      <c r="F29" s="61">
        <f t="shared" si="7"/>
        <v>2.5576842</v>
      </c>
      <c r="G29" s="61">
        <f t="shared" si="7"/>
        <v>2.19993588</v>
      </c>
      <c r="H29" s="61">
        <f t="shared" si="7"/>
        <v>2.5232155</v>
      </c>
      <c r="I29" s="61">
        <f t="shared" si="7"/>
        <v>4.47841252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-0.00142378</v>
      </c>
      <c r="C32" s="63">
        <v>0</v>
      </c>
      <c r="D32" s="63">
        <v>-0.00013572</v>
      </c>
      <c r="E32" s="63">
        <v>-0.00023898</v>
      </c>
      <c r="F32" s="63">
        <v>-0.0013158</v>
      </c>
      <c r="G32" s="63">
        <v>-0.00146412</v>
      </c>
      <c r="H32" s="63">
        <v>-0.0009845</v>
      </c>
      <c r="I32" s="63">
        <v>-0.00228748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27109.39</v>
      </c>
      <c r="I35" s="19">
        <v>0</v>
      </c>
      <c r="J35" s="19">
        <v>0</v>
      </c>
      <c r="K35" s="23">
        <f>SUM(B35:J35)</f>
        <v>27109.39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154.08</v>
      </c>
      <c r="E39" s="19">
        <f t="shared" si="8"/>
        <v>179.76</v>
      </c>
      <c r="F39" s="23">
        <f t="shared" si="8"/>
        <v>1455.2</v>
      </c>
      <c r="G39" s="23">
        <f t="shared" si="8"/>
        <v>2486.68</v>
      </c>
      <c r="H39" s="23">
        <f t="shared" si="8"/>
        <v>766.12</v>
      </c>
      <c r="I39" s="19">
        <f t="shared" si="8"/>
        <v>355.24</v>
      </c>
      <c r="J39" s="19">
        <f t="shared" si="8"/>
        <v>0</v>
      </c>
      <c r="K39" s="23">
        <f aca="true" t="shared" si="9" ref="K39:K44">SUM(B39:J39)</f>
        <v>6582.639999999999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1185.56</v>
      </c>
      <c r="C43" s="64">
        <v>0</v>
      </c>
      <c r="D43" s="66">
        <f aca="true" t="shared" si="10" ref="D43:I43">ROUND(D44*D45,2)</f>
        <v>154.08</v>
      </c>
      <c r="E43" s="66">
        <f t="shared" si="10"/>
        <v>179.76</v>
      </c>
      <c r="F43" s="66">
        <f t="shared" si="10"/>
        <v>1455.2</v>
      </c>
      <c r="G43" s="66">
        <f t="shared" si="10"/>
        <v>2486.68</v>
      </c>
      <c r="H43" s="66">
        <f t="shared" si="10"/>
        <v>766.12</v>
      </c>
      <c r="I43" s="66">
        <f t="shared" si="10"/>
        <v>355.24</v>
      </c>
      <c r="J43" s="64">
        <v>0</v>
      </c>
      <c r="K43" s="66">
        <f t="shared" si="9"/>
        <v>6582.639999999999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36</v>
      </c>
      <c r="E44" s="68">
        <v>42</v>
      </c>
      <c r="F44" s="68">
        <v>340</v>
      </c>
      <c r="G44" s="68">
        <v>581</v>
      </c>
      <c r="H44" s="68">
        <v>179</v>
      </c>
      <c r="I44" s="68">
        <v>83</v>
      </c>
      <c r="J44" s="68">
        <v>0</v>
      </c>
      <c r="K44" s="68">
        <f t="shared" si="9"/>
        <v>1538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216137.66999999998</v>
      </c>
      <c r="C47" s="22">
        <f aca="true" t="shared" si="11" ref="C47:H47">+C48+C56</f>
        <v>364494.51999999996</v>
      </c>
      <c r="D47" s="22">
        <f t="shared" si="11"/>
        <v>504716.60000000003</v>
      </c>
      <c r="E47" s="22">
        <f t="shared" si="11"/>
        <v>221040.48</v>
      </c>
      <c r="F47" s="22">
        <f t="shared" si="11"/>
        <v>401447.37</v>
      </c>
      <c r="G47" s="22">
        <f t="shared" si="11"/>
        <v>503566.9</v>
      </c>
      <c r="H47" s="22">
        <f t="shared" si="11"/>
        <v>208776.89</v>
      </c>
      <c r="I47" s="22">
        <f>+I48+I56</f>
        <v>60088.31</v>
      </c>
      <c r="J47" s="22">
        <f>+J48+J56</f>
        <v>194464.56</v>
      </c>
      <c r="K47" s="22">
        <f>SUM(B47:J47)</f>
        <v>2674733.3000000003</v>
      </c>
    </row>
    <row r="48" spans="1:11" ht="17.25" customHeight="1">
      <c r="A48" s="16" t="s">
        <v>46</v>
      </c>
      <c r="B48" s="23">
        <f>SUM(B49:B55)</f>
        <v>198910.18999999997</v>
      </c>
      <c r="C48" s="23">
        <f aca="true" t="shared" si="12" ref="C48:H48">SUM(C49:C55)</f>
        <v>342323.95999999996</v>
      </c>
      <c r="D48" s="23">
        <f t="shared" si="12"/>
        <v>479281.71</v>
      </c>
      <c r="E48" s="23">
        <f t="shared" si="12"/>
        <v>199999.44</v>
      </c>
      <c r="F48" s="23">
        <f t="shared" si="12"/>
        <v>379810.87</v>
      </c>
      <c r="G48" s="23">
        <f t="shared" si="12"/>
        <v>475653.28</v>
      </c>
      <c r="H48" s="23">
        <f t="shared" si="12"/>
        <v>190504.32</v>
      </c>
      <c r="I48" s="23">
        <f>SUM(I49:I55)</f>
        <v>60088.31</v>
      </c>
      <c r="J48" s="23">
        <f>SUM(J49:J55)</f>
        <v>181263.98</v>
      </c>
      <c r="K48" s="23">
        <f aca="true" t="shared" si="13" ref="K48:K56">SUM(B48:J48)</f>
        <v>2507836.06</v>
      </c>
    </row>
    <row r="49" spans="1:11" ht="17.25" customHeight="1">
      <c r="A49" s="35" t="s">
        <v>47</v>
      </c>
      <c r="B49" s="23">
        <f aca="true" t="shared" si="14" ref="B49:H49">ROUND(B30*B7,2)</f>
        <v>197841.33</v>
      </c>
      <c r="C49" s="23">
        <f t="shared" si="14"/>
        <v>341564.73</v>
      </c>
      <c r="D49" s="23">
        <f t="shared" si="14"/>
        <v>479148.61</v>
      </c>
      <c r="E49" s="23">
        <f t="shared" si="14"/>
        <v>199837.8</v>
      </c>
      <c r="F49" s="23">
        <f t="shared" si="14"/>
        <v>378550.31</v>
      </c>
      <c r="G49" s="23">
        <f t="shared" si="14"/>
        <v>473481.51</v>
      </c>
      <c r="H49" s="23">
        <f t="shared" si="14"/>
        <v>162692.26</v>
      </c>
      <c r="I49" s="23">
        <f>ROUND(I30*I7,2)</f>
        <v>59763.58</v>
      </c>
      <c r="J49" s="23">
        <f>ROUND(J30*J7,2)</f>
        <v>181263.98</v>
      </c>
      <c r="K49" s="23">
        <f t="shared" si="13"/>
        <v>2474144.11</v>
      </c>
    </row>
    <row r="50" spans="1:11" ht="17.25" customHeight="1">
      <c r="A50" s="35" t="s">
        <v>48</v>
      </c>
      <c r="B50" s="19">
        <v>0</v>
      </c>
      <c r="C50" s="23">
        <f>ROUND(C31*C7,2)</f>
        <v>759.23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759.23</v>
      </c>
    </row>
    <row r="51" spans="1:11" ht="17.25" customHeight="1">
      <c r="A51" s="69" t="s">
        <v>124</v>
      </c>
      <c r="B51" s="70">
        <f>ROUND(B32*B7,2)</f>
        <v>-116.7</v>
      </c>
      <c r="C51" s="64">
        <v>0</v>
      </c>
      <c r="D51" s="70">
        <f aca="true" t="shared" si="15" ref="D51:I51">ROUND(D32*D7,2)</f>
        <v>-20.98</v>
      </c>
      <c r="E51" s="70">
        <f t="shared" si="15"/>
        <v>-18.12</v>
      </c>
      <c r="F51" s="70">
        <f t="shared" si="15"/>
        <v>-194.64</v>
      </c>
      <c r="G51" s="70">
        <f t="shared" si="15"/>
        <v>-314.91</v>
      </c>
      <c r="H51" s="70">
        <f t="shared" si="15"/>
        <v>-63.45</v>
      </c>
      <c r="I51" s="70">
        <f t="shared" si="15"/>
        <v>-30.51</v>
      </c>
      <c r="J51" s="64">
        <v>0</v>
      </c>
      <c r="K51" s="70">
        <f>SUM(B51:J51)</f>
        <v>-759.3100000000001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27109.39</v>
      </c>
      <c r="I53" s="32">
        <f>+I35</f>
        <v>0</v>
      </c>
      <c r="J53" s="32">
        <f>+J35</f>
        <v>0</v>
      </c>
      <c r="K53" s="23">
        <f t="shared" si="13"/>
        <v>27109.39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154.08</v>
      </c>
      <c r="E55" s="19">
        <v>179.76</v>
      </c>
      <c r="F55" s="37">
        <v>1455.2</v>
      </c>
      <c r="G55" s="37">
        <v>2486.68</v>
      </c>
      <c r="H55" s="37">
        <v>766.12</v>
      </c>
      <c r="I55" s="37">
        <v>355.24</v>
      </c>
      <c r="J55" s="19">
        <v>0</v>
      </c>
      <c r="K55" s="23">
        <f t="shared" si="13"/>
        <v>6582.639999999999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-41220</v>
      </c>
      <c r="C60" s="36">
        <f t="shared" si="16"/>
        <v>-68020.13</v>
      </c>
      <c r="D60" s="36">
        <f t="shared" si="16"/>
        <v>-80084.75</v>
      </c>
      <c r="E60" s="36">
        <f t="shared" si="16"/>
        <v>-39043.64</v>
      </c>
      <c r="F60" s="36">
        <f t="shared" si="16"/>
        <v>-57983.65</v>
      </c>
      <c r="G60" s="36">
        <f t="shared" si="16"/>
        <v>-67107</v>
      </c>
      <c r="H60" s="36">
        <f t="shared" si="16"/>
        <v>-32373</v>
      </c>
      <c r="I60" s="36">
        <f t="shared" si="16"/>
        <v>-10175.1</v>
      </c>
      <c r="J60" s="36">
        <f t="shared" si="16"/>
        <v>-36570.92</v>
      </c>
      <c r="K60" s="36">
        <f>SUM(B60:J60)</f>
        <v>-432578.19</v>
      </c>
    </row>
    <row r="61" spans="1:11" ht="18.75" customHeight="1">
      <c r="A61" s="16" t="s">
        <v>79</v>
      </c>
      <c r="B61" s="36">
        <f aca="true" t="shared" si="17" ref="B61:J61">B62+B63+B64+B65+B66+B67</f>
        <v>-41220</v>
      </c>
      <c r="C61" s="36">
        <f t="shared" si="17"/>
        <v>-67857</v>
      </c>
      <c r="D61" s="36">
        <f t="shared" si="17"/>
        <v>-78999</v>
      </c>
      <c r="E61" s="36">
        <f t="shared" si="17"/>
        <v>-37209</v>
      </c>
      <c r="F61" s="36">
        <f t="shared" si="17"/>
        <v>-57603</v>
      </c>
      <c r="G61" s="36">
        <f t="shared" si="17"/>
        <v>-67089</v>
      </c>
      <c r="H61" s="36">
        <f t="shared" si="17"/>
        <v>-32373</v>
      </c>
      <c r="I61" s="36">
        <f t="shared" si="17"/>
        <v>-7434</v>
      </c>
      <c r="J61" s="36">
        <f t="shared" si="17"/>
        <v>-33090</v>
      </c>
      <c r="K61" s="36">
        <f aca="true" t="shared" si="18" ref="K61:K94">SUM(B61:J61)</f>
        <v>-422874</v>
      </c>
    </row>
    <row r="62" spans="1:11" ht="18.75" customHeight="1">
      <c r="A62" s="12" t="s">
        <v>80</v>
      </c>
      <c r="B62" s="36">
        <f>-ROUND(B9*$D$3,2)</f>
        <v>-41220</v>
      </c>
      <c r="C62" s="36">
        <f aca="true" t="shared" si="19" ref="C62:J62">-ROUND(C9*$D$3,2)</f>
        <v>-67857</v>
      </c>
      <c r="D62" s="36">
        <f t="shared" si="19"/>
        <v>-78999</v>
      </c>
      <c r="E62" s="36">
        <f t="shared" si="19"/>
        <v>-37209</v>
      </c>
      <c r="F62" s="36">
        <f t="shared" si="19"/>
        <v>-57603</v>
      </c>
      <c r="G62" s="36">
        <f t="shared" si="19"/>
        <v>-67089</v>
      </c>
      <c r="H62" s="36">
        <f t="shared" si="19"/>
        <v>-32373</v>
      </c>
      <c r="I62" s="36">
        <f t="shared" si="19"/>
        <v>-7434</v>
      </c>
      <c r="J62" s="36">
        <f t="shared" si="19"/>
        <v>-33090</v>
      </c>
      <c r="K62" s="36">
        <f t="shared" si="18"/>
        <v>-422874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-1834.64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-2741.1</v>
      </c>
      <c r="J68" s="36">
        <f t="shared" si="20"/>
        <v>-3480.92</v>
      </c>
      <c r="K68" s="36">
        <f t="shared" si="18"/>
        <v>-9704.19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-1834.64</v>
      </c>
      <c r="F92" s="19">
        <v>0</v>
      </c>
      <c r="G92" s="19">
        <v>0</v>
      </c>
      <c r="H92" s="19">
        <v>0</v>
      </c>
      <c r="I92" s="49">
        <v>-757.11</v>
      </c>
      <c r="J92" s="49">
        <v>-3480.92</v>
      </c>
      <c r="K92" s="49">
        <f t="shared" si="18"/>
        <v>-6072.67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174917.66999999998</v>
      </c>
      <c r="C97" s="24">
        <f t="shared" si="21"/>
        <v>296474.38999999996</v>
      </c>
      <c r="D97" s="24">
        <f t="shared" si="21"/>
        <v>424631.85000000003</v>
      </c>
      <c r="E97" s="24">
        <f t="shared" si="21"/>
        <v>181996.84</v>
      </c>
      <c r="F97" s="24">
        <f t="shared" si="21"/>
        <v>343463.72</v>
      </c>
      <c r="G97" s="24">
        <f t="shared" si="21"/>
        <v>436459.9</v>
      </c>
      <c r="H97" s="24">
        <f t="shared" si="21"/>
        <v>176403.89</v>
      </c>
      <c r="I97" s="24">
        <f>+I98+I99</f>
        <v>49913.21</v>
      </c>
      <c r="J97" s="24">
        <f>+J98+J99</f>
        <v>157893.63999999998</v>
      </c>
      <c r="K97" s="49">
        <f>SUM(B97:J97)</f>
        <v>2242155.1100000003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157690.18999999997</v>
      </c>
      <c r="C98" s="24">
        <f t="shared" si="22"/>
        <v>274303.82999999996</v>
      </c>
      <c r="D98" s="24">
        <f t="shared" si="22"/>
        <v>399196.96</v>
      </c>
      <c r="E98" s="24">
        <f t="shared" si="22"/>
        <v>160955.8</v>
      </c>
      <c r="F98" s="24">
        <f t="shared" si="22"/>
        <v>321827.22</v>
      </c>
      <c r="G98" s="24">
        <f t="shared" si="22"/>
        <v>408546.28</v>
      </c>
      <c r="H98" s="24">
        <f t="shared" si="22"/>
        <v>158131.32</v>
      </c>
      <c r="I98" s="24">
        <f t="shared" si="22"/>
        <v>49913.21</v>
      </c>
      <c r="J98" s="24">
        <f t="shared" si="22"/>
        <v>144693.06</v>
      </c>
      <c r="K98" s="49">
        <f>SUM(B98:J98)</f>
        <v>2075257.87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17227.48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166897.24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2242155.12</v>
      </c>
      <c r="L105" s="55"/>
    </row>
    <row r="106" spans="1:11" ht="18.75" customHeight="1">
      <c r="A106" s="26" t="s">
        <v>75</v>
      </c>
      <c r="B106" s="27">
        <v>21928.71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21928.71</v>
      </c>
    </row>
    <row r="107" spans="1:11" ht="18.75" customHeight="1">
      <c r="A107" s="26" t="s">
        <v>76</v>
      </c>
      <c r="B107" s="27">
        <v>152988.96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152988.96</v>
      </c>
    </row>
    <row r="108" spans="1:11" ht="18.75" customHeight="1">
      <c r="A108" s="26" t="s">
        <v>77</v>
      </c>
      <c r="B108" s="41">
        <v>0</v>
      </c>
      <c r="C108" s="27">
        <f>+C97</f>
        <v>296474.38999999996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296474.38999999996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424631.85000000003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424631.85000000003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181996.84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181996.84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65219.95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65219.95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122884.61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122884.61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155359.16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155359.16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109477.11</v>
      </c>
      <c r="H115" s="41">
        <v>0</v>
      </c>
      <c r="I115" s="41">
        <v>0</v>
      </c>
      <c r="J115" s="41">
        <v>0</v>
      </c>
      <c r="K115" s="42">
        <f t="shared" si="24"/>
        <v>109477.11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16782.66</v>
      </c>
      <c r="H116" s="41">
        <v>0</v>
      </c>
      <c r="I116" s="41">
        <v>0</v>
      </c>
      <c r="J116" s="41">
        <v>0</v>
      </c>
      <c r="K116" s="42">
        <f t="shared" si="24"/>
        <v>16782.66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74176.33</v>
      </c>
      <c r="H117" s="41">
        <v>0</v>
      </c>
      <c r="I117" s="41">
        <v>0</v>
      </c>
      <c r="J117" s="41">
        <v>0</v>
      </c>
      <c r="K117" s="42">
        <f t="shared" si="24"/>
        <v>74176.33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58992.9</v>
      </c>
      <c r="H118" s="41">
        <v>0</v>
      </c>
      <c r="I118" s="41">
        <v>0</v>
      </c>
      <c r="J118" s="41">
        <v>0</v>
      </c>
      <c r="K118" s="42">
        <f t="shared" si="24"/>
        <v>58992.9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177030.9</v>
      </c>
      <c r="H119" s="41">
        <v>0</v>
      </c>
      <c r="I119" s="41">
        <v>0</v>
      </c>
      <c r="J119" s="41">
        <v>0</v>
      </c>
      <c r="K119" s="42">
        <f t="shared" si="24"/>
        <v>177030.9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63479.11</v>
      </c>
      <c r="I120" s="41">
        <v>0</v>
      </c>
      <c r="J120" s="41">
        <v>0</v>
      </c>
      <c r="K120" s="42">
        <f t="shared" si="24"/>
        <v>63479.11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112924.79</v>
      </c>
      <c r="I121" s="41">
        <v>0</v>
      </c>
      <c r="J121" s="41">
        <v>0</v>
      </c>
      <c r="K121" s="42">
        <f t="shared" si="24"/>
        <v>112924.79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49913.21</v>
      </c>
      <c r="J122" s="41">
        <v>0</v>
      </c>
      <c r="K122" s="42">
        <f t="shared" si="24"/>
        <v>49913.21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157893.64</v>
      </c>
      <c r="K123" s="45">
        <f t="shared" si="24"/>
        <v>157893.64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2015-01-07T19:55:02Z</dcterms:modified>
  <cp:category/>
  <cp:version/>
  <cp:contentType/>
  <cp:contentStatus/>
</cp:coreProperties>
</file>