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<sst xmlns="http://schemas.openxmlformats.org/spreadsheetml/2006/main" count="108" uniqueCount="107">
  <si>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</si>
  <si>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</si>
  <si>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</si>
  <si>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</si>
  <si>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</si>
  <si>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</si>
  <si>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</si>
  <si>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</si>
  <si>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</si>
  <si>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</si>
  <si>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</si>
  <si>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</si>
  <si>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</si>
  <si>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</si>
  <si>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</si>
  <si>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</si>
  <si>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</si>
  <si>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</si>
  <si>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</si>
  <si>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</si>
  <si>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</si>
  <si>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</si>
  <si>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</si>
  <si>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</si>
  <si>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</si>
  <si>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</si>
  <si>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</si>
  <si>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</si>
  <si>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</si>
  <si>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</si>
  <si>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</si>
  <si>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</si>
  <si>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</si>
  <si>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</si>
  <si>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</si>
  <si>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</si>
  <si>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</si>
  <si>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</si>
  <si>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</si>
  <si>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</si>
  <si>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</si>
  <si>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</si>
  <si>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</si>
  <si>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</si>
  <si>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</si>
  <si>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</si>
  <si>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</si>
  <si>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</si>
  <si>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</si>
  <si>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</si>
  <si>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</si>
  <si>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</si>
  <si>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</si>
  <si>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</si>
  <si>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</si>
  <si>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</si>
  <si>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</si>
  <si>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</si>
  <si>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</si>
  <si>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</si>
  <si>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</si>
  <si>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</si>
  <si>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</si>
  <si>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</si>
  <si>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</si>
  <si>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</si>
  <si>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</si>
  <si>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</si>
  <si>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</si>
  <si>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</si>
  <si>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</si>
  <si>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</si>
  <si>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</si>
  <si>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</si>
  <si>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</si>
  <si>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</si>
  <si>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</si>
  <si>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</si>
  <si>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</si>
  <si>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</si>
  <si>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</si>
  <si>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</si>
  <si>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</si>
  <si>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</si>
  <si>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</si>
  <si>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</si>
  <si>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</si>
  <si>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</si>
  <si>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</si>
  <si>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</si>
  <si>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</si>
  <si>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</si>
  <si>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</si>
  <si>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</si>
  <si>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</si>
  <si>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</si>
  <si>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</si>
  <si>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</si>
  <si>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</si>
  <si>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</si>
  <si>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</si>
  <si>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</si>
  <si>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</si>
  <si>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</si>
  <si>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</si>
  <si>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</si>
  <si>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27/02/15 - VENCIMENTO 06/03/15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</si>
</sst>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494677</v>
      </c>
      <c r="C7" s="10">
        <f>C8+C20+C24</f>
        <v>381533</v>
      </c>
      <c r="D7" s="10">
        <f>D8+D20+D24</f>
        <v>372366</v>
      </c>
      <c r="E7" s="10">
        <f>E8+E20+E24</f>
        <v>72523</v>
      </c>
      <c r="F7" s="10">
        <f aca="true" t="shared" si="0" ref="F7:M7">F8+F20+F24</f>
        <v>298759</v>
      </c>
      <c r="G7" s="10">
        <f t="shared" si="0"/>
        <v>514407</v>
      </c>
      <c r="H7" s="10">
        <f t="shared" si="0"/>
        <v>443823</v>
      </c>
      <c r="I7" s="10">
        <f t="shared" si="0"/>
        <v>192664</v>
      </c>
      <c r="J7" s="10">
        <f t="shared" si="0"/>
        <v>310665</v>
      </c>
      <c r="K7" s="10">
        <f t="shared" si="0"/>
        <v>303516</v>
      </c>
      <c r="L7" s="10">
        <f t="shared" si="0"/>
        <v>165070</v>
      </c>
      <c r="M7" s="10">
        <f t="shared" si="0"/>
        <v>93628</v>
      </c>
      <c r="N7" s="10">
        <f>+N8+N20+N24</f>
        <v>3643631</v>
      </c>
      <c r="P7" s="39"/>
    </row>
    <row r="8" spans="1:14" ht="18.75" customHeight="1">
      <c r="A8" s="11" t="s">
        <v>31</v>
      </c>
      <c r="B8" s="12">
        <f>+B9+B12+B16</f>
        <v>276707</v>
      </c>
      <c r="C8" s="12">
        <f>+C9+C12+C16</f>
        <v>225767</v>
      </c>
      <c r="D8" s="12">
        <f>+D9+D12+D16</f>
        <v>233237</v>
      </c>
      <c r="E8" s="12">
        <f>+E9+E12+E16</f>
        <v>43814</v>
      </c>
      <c r="F8" s="12">
        <f aca="true" t="shared" si="1" ref="F8:M8">+F9+F12+F16</f>
        <v>177591</v>
      </c>
      <c r="G8" s="12">
        <f t="shared" si="1"/>
        <v>309202</v>
      </c>
      <c r="H8" s="12">
        <f t="shared" si="1"/>
        <v>255457</v>
      </c>
      <c r="I8" s="12">
        <f t="shared" si="1"/>
        <v>114833</v>
      </c>
      <c r="J8" s="12">
        <f t="shared" si="1"/>
        <v>183755</v>
      </c>
      <c r="K8" s="12">
        <f t="shared" si="1"/>
        <v>165368</v>
      </c>
      <c r="L8" s="12">
        <f t="shared" si="1"/>
        <v>99567</v>
      </c>
      <c r="M8" s="12">
        <f t="shared" si="1"/>
        <v>59213</v>
      </c>
      <c r="N8" s="12">
        <f>SUM(B8:M8)</f>
        <v>2144511</v>
      </c>
    </row>
    <row r="9" spans="1:14" ht="18.75" customHeight="1">
      <c r="A9" s="13" t="s">
        <v>6</v>
      </c>
      <c r="B9" s="14">
        <v>34306</v>
      </c>
      <c r="C9" s="14">
        <v>34859</v>
      </c>
      <c r="D9" s="14">
        <v>21521</v>
      </c>
      <c r="E9" s="14">
        <v>4853</v>
      </c>
      <c r="F9" s="14">
        <v>17219</v>
      </c>
      <c r="G9" s="14">
        <v>34942</v>
      </c>
      <c r="H9" s="14">
        <v>39428</v>
      </c>
      <c r="I9" s="14">
        <v>11276</v>
      </c>
      <c r="J9" s="14">
        <v>25708</v>
      </c>
      <c r="K9" s="14">
        <v>17009</v>
      </c>
      <c r="L9" s="14">
        <v>15437</v>
      </c>
      <c r="M9" s="14">
        <v>9014</v>
      </c>
      <c r="N9" s="12">
        <f aca="true" t="shared" si="2" ref="N9:N19">SUM(B9:M9)</f>
        <v>265572</v>
      </c>
    </row>
    <row r="10" spans="1:14" ht="18.75" customHeight="1">
      <c r="A10" s="15" t="s">
        <v>7</v>
      </c>
      <c r="B10" s="14">
        <f>+B9-B11</f>
        <v>34306</v>
      </c>
      <c r="C10" s="14">
        <f>+C9-C11</f>
        <v>34859</v>
      </c>
      <c r="D10" s="14">
        <f>+D9-D11</f>
        <v>21521</v>
      </c>
      <c r="E10" s="14">
        <f>+E9-E11</f>
        <v>4853</v>
      </c>
      <c r="F10" s="14">
        <f aca="true" t="shared" si="3" ref="F10:M10">+F9-F11</f>
        <v>17219</v>
      </c>
      <c r="G10" s="14">
        <f t="shared" si="3"/>
        <v>34942</v>
      </c>
      <c r="H10" s="14">
        <f t="shared" si="3"/>
        <v>39428</v>
      </c>
      <c r="I10" s="14">
        <f t="shared" si="3"/>
        <v>11276</v>
      </c>
      <c r="J10" s="14">
        <f t="shared" si="3"/>
        <v>25708</v>
      </c>
      <c r="K10" s="14">
        <f t="shared" si="3"/>
        <v>17009</v>
      </c>
      <c r="L10" s="14">
        <f t="shared" si="3"/>
        <v>15437</v>
      </c>
      <c r="M10" s="14">
        <f t="shared" si="3"/>
        <v>9014</v>
      </c>
      <c r="N10" s="12">
        <f t="shared" si="2"/>
        <v>265572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227414</v>
      </c>
      <c r="C12" s="14">
        <f>C13+C14+C15</f>
        <v>179681</v>
      </c>
      <c r="D12" s="14">
        <f>D13+D14+D15</f>
        <v>203439</v>
      </c>
      <c r="E12" s="14">
        <f>E13+E14+E15</f>
        <v>36933</v>
      </c>
      <c r="F12" s="14">
        <f aca="true" t="shared" si="4" ref="F12:M12">F13+F14+F15</f>
        <v>151268</v>
      </c>
      <c r="G12" s="14">
        <f t="shared" si="4"/>
        <v>259364</v>
      </c>
      <c r="H12" s="14">
        <f t="shared" si="4"/>
        <v>204569</v>
      </c>
      <c r="I12" s="14">
        <f t="shared" si="4"/>
        <v>99040</v>
      </c>
      <c r="J12" s="14">
        <f t="shared" si="4"/>
        <v>150109</v>
      </c>
      <c r="K12" s="14">
        <f t="shared" si="4"/>
        <v>139976</v>
      </c>
      <c r="L12" s="14">
        <f t="shared" si="4"/>
        <v>80646</v>
      </c>
      <c r="M12" s="14">
        <f t="shared" si="4"/>
        <v>48214</v>
      </c>
      <c r="N12" s="12">
        <f t="shared" si="2"/>
        <v>1780653</v>
      </c>
    </row>
    <row r="13" spans="1:14" ht="18.75" customHeight="1">
      <c r="A13" s="15" t="s">
        <v>9</v>
      </c>
      <c r="B13" s="14">
        <v>116853</v>
      </c>
      <c r="C13" s="14">
        <v>93393</v>
      </c>
      <c r="D13" s="14">
        <v>101440</v>
      </c>
      <c r="E13" s="14">
        <v>18731</v>
      </c>
      <c r="F13" s="14">
        <v>75944</v>
      </c>
      <c r="G13" s="14">
        <v>133104</v>
      </c>
      <c r="H13" s="14">
        <v>109455</v>
      </c>
      <c r="I13" s="14">
        <v>51318</v>
      </c>
      <c r="J13" s="14">
        <v>77802</v>
      </c>
      <c r="K13" s="14">
        <v>72526</v>
      </c>
      <c r="L13" s="14">
        <v>41595</v>
      </c>
      <c r="M13" s="14">
        <v>23975</v>
      </c>
      <c r="N13" s="12">
        <f t="shared" si="2"/>
        <v>916136</v>
      </c>
    </row>
    <row r="14" spans="1:14" ht="18.75" customHeight="1">
      <c r="A14" s="15" t="s">
        <v>10</v>
      </c>
      <c r="B14" s="14">
        <v>97900</v>
      </c>
      <c r="C14" s="14">
        <v>74001</v>
      </c>
      <c r="D14" s="14">
        <v>91878</v>
      </c>
      <c r="E14" s="14">
        <v>15693</v>
      </c>
      <c r="F14" s="14">
        <v>64978</v>
      </c>
      <c r="G14" s="14">
        <v>108910</v>
      </c>
      <c r="H14" s="14">
        <v>83264</v>
      </c>
      <c r="I14" s="14">
        <v>43088</v>
      </c>
      <c r="J14" s="14">
        <v>64196</v>
      </c>
      <c r="K14" s="14">
        <v>60369</v>
      </c>
      <c r="L14" s="14">
        <v>35454</v>
      </c>
      <c r="M14" s="14">
        <v>22039</v>
      </c>
      <c r="N14" s="12">
        <f t="shared" si="2"/>
        <v>761770</v>
      </c>
    </row>
    <row r="15" spans="1:14" ht="18.75" customHeight="1">
      <c r="A15" s="15" t="s">
        <v>11</v>
      </c>
      <c r="B15" s="14">
        <v>12661</v>
      </c>
      <c r="C15" s="14">
        <v>12287</v>
      </c>
      <c r="D15" s="14">
        <v>10121</v>
      </c>
      <c r="E15" s="14">
        <v>2509</v>
      </c>
      <c r="F15" s="14">
        <v>10346</v>
      </c>
      <c r="G15" s="14">
        <v>17350</v>
      </c>
      <c r="H15" s="14">
        <v>11850</v>
      </c>
      <c r="I15" s="14">
        <v>4634</v>
      </c>
      <c r="J15" s="14">
        <v>8111</v>
      </c>
      <c r="K15" s="14">
        <v>7081</v>
      </c>
      <c r="L15" s="14">
        <v>3597</v>
      </c>
      <c r="M15" s="14">
        <v>2200</v>
      </c>
      <c r="N15" s="12">
        <f t="shared" si="2"/>
        <v>102747</v>
      </c>
    </row>
    <row r="16" spans="1:14" ht="18.75" customHeight="1">
      <c r="A16" s="16" t="s">
        <v>30</v>
      </c>
      <c r="B16" s="14">
        <f>B17+B18+B19</f>
        <v>14987</v>
      </c>
      <c r="C16" s="14">
        <f>C17+C18+C19</f>
        <v>11227</v>
      </c>
      <c r="D16" s="14">
        <f>D17+D18+D19</f>
        <v>8277</v>
      </c>
      <c r="E16" s="14">
        <f>E17+E18+E19</f>
        <v>2028</v>
      </c>
      <c r="F16" s="14">
        <f aca="true" t="shared" si="5" ref="F16:M16">F17+F18+F19</f>
        <v>9104</v>
      </c>
      <c r="G16" s="14">
        <f t="shared" si="5"/>
        <v>14896</v>
      </c>
      <c r="H16" s="14">
        <f t="shared" si="5"/>
        <v>11460</v>
      </c>
      <c r="I16" s="14">
        <f t="shared" si="5"/>
        <v>4517</v>
      </c>
      <c r="J16" s="14">
        <f t="shared" si="5"/>
        <v>7938</v>
      </c>
      <c r="K16" s="14">
        <f t="shared" si="5"/>
        <v>8383</v>
      </c>
      <c r="L16" s="14">
        <f t="shared" si="5"/>
        <v>3484</v>
      </c>
      <c r="M16" s="14">
        <f t="shared" si="5"/>
        <v>1985</v>
      </c>
      <c r="N16" s="12">
        <f t="shared" si="2"/>
        <v>98286</v>
      </c>
    </row>
    <row r="17" spans="1:14" ht="18.75" customHeight="1">
      <c r="A17" s="15" t="s">
        <v>27</v>
      </c>
      <c r="B17" s="14">
        <v>5565</v>
      </c>
      <c r="C17" s="14">
        <v>4636</v>
      </c>
      <c r="D17" s="14">
        <v>3530</v>
      </c>
      <c r="E17" s="14">
        <v>825</v>
      </c>
      <c r="F17" s="14">
        <v>3606</v>
      </c>
      <c r="G17" s="14">
        <v>6795</v>
      </c>
      <c r="H17" s="14">
        <v>5054</v>
      </c>
      <c r="I17" s="14">
        <v>2081</v>
      </c>
      <c r="J17" s="14">
        <v>3536</v>
      </c>
      <c r="K17" s="14">
        <v>3506</v>
      </c>
      <c r="L17" s="14">
        <v>1718</v>
      </c>
      <c r="M17" s="14">
        <v>841</v>
      </c>
      <c r="N17" s="12">
        <f t="shared" si="2"/>
        <v>41693</v>
      </c>
    </row>
    <row r="18" spans="1:14" ht="18.75" customHeight="1">
      <c r="A18" s="15" t="s">
        <v>28</v>
      </c>
      <c r="B18" s="14">
        <v>611</v>
      </c>
      <c r="C18" s="14">
        <v>376</v>
      </c>
      <c r="D18" s="14">
        <v>379</v>
      </c>
      <c r="E18" s="14">
        <v>69</v>
      </c>
      <c r="F18" s="14">
        <v>345</v>
      </c>
      <c r="G18" s="14">
        <v>615</v>
      </c>
      <c r="H18" s="14">
        <v>502</v>
      </c>
      <c r="I18" s="14">
        <v>206</v>
      </c>
      <c r="J18" s="14">
        <v>263</v>
      </c>
      <c r="K18" s="14">
        <v>346</v>
      </c>
      <c r="L18" s="14">
        <v>156</v>
      </c>
      <c r="M18" s="14">
        <v>88</v>
      </c>
      <c r="N18" s="12">
        <f t="shared" si="2"/>
        <v>3956</v>
      </c>
    </row>
    <row r="19" spans="1:14" ht="18.75" customHeight="1">
      <c r="A19" s="15" t="s">
        <v>29</v>
      </c>
      <c r="B19" s="14">
        <v>8811</v>
      </c>
      <c r="C19" s="14">
        <v>6215</v>
      </c>
      <c r="D19" s="14">
        <v>4368</v>
      </c>
      <c r="E19" s="14">
        <v>1134</v>
      </c>
      <c r="F19" s="14">
        <v>5153</v>
      </c>
      <c r="G19" s="14">
        <v>7486</v>
      </c>
      <c r="H19" s="14">
        <v>5904</v>
      </c>
      <c r="I19" s="14">
        <v>2230</v>
      </c>
      <c r="J19" s="14">
        <v>4139</v>
      </c>
      <c r="K19" s="14">
        <v>4531</v>
      </c>
      <c r="L19" s="14">
        <v>1610</v>
      </c>
      <c r="M19" s="14">
        <v>1056</v>
      </c>
      <c r="N19" s="12">
        <f t="shared" si="2"/>
        <v>52637</v>
      </c>
    </row>
    <row r="20" spans="1:14" ht="18.75" customHeight="1">
      <c r="A20" s="17" t="s">
        <v>12</v>
      </c>
      <c r="B20" s="18">
        <f>B21+B22+B23</f>
        <v>158880</v>
      </c>
      <c r="C20" s="18">
        <f>C21+C22+C23</f>
        <v>104964</v>
      </c>
      <c r="D20" s="18">
        <f>D21+D22+D23</f>
        <v>91101</v>
      </c>
      <c r="E20" s="18">
        <f>E21+E22+E23</f>
        <v>17190</v>
      </c>
      <c r="F20" s="18">
        <f aca="true" t="shared" si="6" ref="F20:M20">F21+F22+F23</f>
        <v>75348</v>
      </c>
      <c r="G20" s="18">
        <f t="shared" si="6"/>
        <v>130805</v>
      </c>
      <c r="H20" s="18">
        <f t="shared" si="6"/>
        <v>127195</v>
      </c>
      <c r="I20" s="18">
        <f t="shared" si="6"/>
        <v>56371</v>
      </c>
      <c r="J20" s="18">
        <f t="shared" si="6"/>
        <v>87746</v>
      </c>
      <c r="K20" s="18">
        <f t="shared" si="6"/>
        <v>107537</v>
      </c>
      <c r="L20" s="18">
        <f t="shared" si="6"/>
        <v>52864</v>
      </c>
      <c r="M20" s="18">
        <f t="shared" si="6"/>
        <v>28647</v>
      </c>
      <c r="N20" s="12">
        <f aca="true" t="shared" si="7" ref="N20:N26">SUM(B20:M20)</f>
        <v>1038648</v>
      </c>
    </row>
    <row r="21" spans="1:14" ht="18.75" customHeight="1">
      <c r="A21" s="13" t="s">
        <v>13</v>
      </c>
      <c r="B21" s="14">
        <v>91404</v>
      </c>
      <c r="C21" s="14">
        <v>64239</v>
      </c>
      <c r="D21" s="14">
        <v>55086</v>
      </c>
      <c r="E21" s="14">
        <v>10405</v>
      </c>
      <c r="F21" s="14">
        <v>45483</v>
      </c>
      <c r="G21" s="14">
        <v>81565</v>
      </c>
      <c r="H21" s="14">
        <v>78918</v>
      </c>
      <c r="I21" s="14">
        <v>33527</v>
      </c>
      <c r="J21" s="14">
        <v>52937</v>
      </c>
      <c r="K21" s="14">
        <v>61900</v>
      </c>
      <c r="L21" s="14">
        <v>30577</v>
      </c>
      <c r="M21" s="14">
        <v>16344</v>
      </c>
      <c r="N21" s="12">
        <f t="shared" si="7"/>
        <v>622385</v>
      </c>
    </row>
    <row r="22" spans="1:14" ht="18.75" customHeight="1">
      <c r="A22" s="13" t="s">
        <v>14</v>
      </c>
      <c r="B22" s="14">
        <v>60621</v>
      </c>
      <c r="C22" s="14">
        <v>35179</v>
      </c>
      <c r="D22" s="14">
        <v>31901</v>
      </c>
      <c r="E22" s="14">
        <v>5799</v>
      </c>
      <c r="F22" s="14">
        <v>25550</v>
      </c>
      <c r="G22" s="14">
        <v>42128</v>
      </c>
      <c r="H22" s="14">
        <v>42880</v>
      </c>
      <c r="I22" s="14">
        <v>20545</v>
      </c>
      <c r="J22" s="14">
        <v>31219</v>
      </c>
      <c r="K22" s="14">
        <v>41513</v>
      </c>
      <c r="L22" s="14">
        <v>20493</v>
      </c>
      <c r="M22" s="14">
        <v>11359</v>
      </c>
      <c r="N22" s="12">
        <f t="shared" si="7"/>
        <v>369187</v>
      </c>
    </row>
    <row r="23" spans="1:14" ht="18.75" customHeight="1">
      <c r="A23" s="13" t="s">
        <v>15</v>
      </c>
      <c r="B23" s="14">
        <v>6855</v>
      </c>
      <c r="C23" s="14">
        <v>5546</v>
      </c>
      <c r="D23" s="14">
        <v>4114</v>
      </c>
      <c r="E23" s="14">
        <v>986</v>
      </c>
      <c r="F23" s="14">
        <v>4315</v>
      </c>
      <c r="G23" s="14">
        <v>7112</v>
      </c>
      <c r="H23" s="14">
        <v>5397</v>
      </c>
      <c r="I23" s="14">
        <v>2299</v>
      </c>
      <c r="J23" s="14">
        <v>3590</v>
      </c>
      <c r="K23" s="14">
        <v>4124</v>
      </c>
      <c r="L23" s="14">
        <v>1794</v>
      </c>
      <c r="M23" s="14">
        <v>944</v>
      </c>
      <c r="N23" s="12">
        <f t="shared" si="7"/>
        <v>47076</v>
      </c>
    </row>
    <row r="24" spans="1:14" ht="18.75" customHeight="1">
      <c r="A24" s="17" t="s">
        <v>16</v>
      </c>
      <c r="B24" s="14">
        <f>B25+B26</f>
        <v>59090</v>
      </c>
      <c r="C24" s="14">
        <f>C25+C26</f>
        <v>50802</v>
      </c>
      <c r="D24" s="14">
        <f>D25+D26</f>
        <v>48028</v>
      </c>
      <c r="E24" s="14">
        <f>E25+E26</f>
        <v>11519</v>
      </c>
      <c r="F24" s="14">
        <f aca="true" t="shared" si="8" ref="F24:M24">F25+F26</f>
        <v>45820</v>
      </c>
      <c r="G24" s="14">
        <f t="shared" si="8"/>
        <v>74400</v>
      </c>
      <c r="H24" s="14">
        <f t="shared" si="8"/>
        <v>61171</v>
      </c>
      <c r="I24" s="14">
        <f t="shared" si="8"/>
        <v>21460</v>
      </c>
      <c r="J24" s="14">
        <f t="shared" si="8"/>
        <v>39164</v>
      </c>
      <c r="K24" s="14">
        <f t="shared" si="8"/>
        <v>30611</v>
      </c>
      <c r="L24" s="14">
        <f t="shared" si="8"/>
        <v>12639</v>
      </c>
      <c r="M24" s="14">
        <f t="shared" si="8"/>
        <v>5768</v>
      </c>
      <c r="N24" s="12">
        <f t="shared" si="7"/>
        <v>460472</v>
      </c>
    </row>
    <row r="25" spans="1:14" ht="18.75" customHeight="1">
      <c r="A25" s="13" t="s">
        <v>17</v>
      </c>
      <c r="B25" s="14">
        <v>37818</v>
      </c>
      <c r="C25" s="14">
        <v>32513</v>
      </c>
      <c r="D25" s="14">
        <v>30738</v>
      </c>
      <c r="E25" s="14">
        <v>7372</v>
      </c>
      <c r="F25" s="14">
        <v>29325</v>
      </c>
      <c r="G25" s="14">
        <v>47616</v>
      </c>
      <c r="H25" s="14">
        <v>39149</v>
      </c>
      <c r="I25" s="14">
        <v>13734</v>
      </c>
      <c r="J25" s="14">
        <v>25065</v>
      </c>
      <c r="K25" s="14">
        <v>19591</v>
      </c>
      <c r="L25" s="14">
        <v>8089</v>
      </c>
      <c r="M25" s="14">
        <v>3692</v>
      </c>
      <c r="N25" s="12">
        <f t="shared" si="7"/>
        <v>294702</v>
      </c>
    </row>
    <row r="26" spans="1:14" ht="18.75" customHeight="1">
      <c r="A26" s="13" t="s">
        <v>18</v>
      </c>
      <c r="B26" s="14">
        <v>21272</v>
      </c>
      <c r="C26" s="14">
        <v>18289</v>
      </c>
      <c r="D26" s="14">
        <v>17290</v>
      </c>
      <c r="E26" s="14">
        <v>4147</v>
      </c>
      <c r="F26" s="14">
        <v>16495</v>
      </c>
      <c r="G26" s="14">
        <v>26784</v>
      </c>
      <c r="H26" s="14">
        <v>22022</v>
      </c>
      <c r="I26" s="14">
        <v>7726</v>
      </c>
      <c r="J26" s="14">
        <v>14099</v>
      </c>
      <c r="K26" s="14">
        <v>11020</v>
      </c>
      <c r="L26" s="14">
        <v>4550</v>
      </c>
      <c r="M26" s="14">
        <v>2076</v>
      </c>
      <c r="N26" s="12">
        <f t="shared" si="7"/>
        <v>165770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0.9950785906763403</v>
      </c>
      <c r="C32" s="23">
        <f aca="true" t="shared" si="9" ref="C32:M32">(((+C$8+C$20)*C$29)+(C$24*C$30))/C$7</f>
        <v>0.990080152961867</v>
      </c>
      <c r="D32" s="23">
        <f t="shared" si="9"/>
        <v>0.9947246923725582</v>
      </c>
      <c r="E32" s="23">
        <f t="shared" si="9"/>
        <v>0.9835767328985288</v>
      </c>
      <c r="F32" s="23">
        <f t="shared" si="9"/>
        <v>0.9920862233438994</v>
      </c>
      <c r="G32" s="23">
        <f t="shared" si="9"/>
        <v>0.9956754865310931</v>
      </c>
      <c r="H32" s="23">
        <f t="shared" si="9"/>
        <v>0.990090205104287</v>
      </c>
      <c r="I32" s="23">
        <f t="shared" si="9"/>
        <v>0.9941077004526014</v>
      </c>
      <c r="J32" s="23">
        <f t="shared" si="9"/>
        <v>0.9972391753174641</v>
      </c>
      <c r="K32" s="23">
        <f t="shared" si="9"/>
        <v>0.9952194895820977</v>
      </c>
      <c r="L32" s="23">
        <f t="shared" si="9"/>
        <v>0.9966616562670383</v>
      </c>
      <c r="M32" s="23">
        <f t="shared" si="9"/>
        <v>0.999500995428718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1.7322328106493732</v>
      </c>
      <c r="C35" s="26">
        <f>C32*C34</f>
        <v>1.6653148172818604</v>
      </c>
      <c r="D35" s="26">
        <f>D32*D34</f>
        <v>1.570869234194744</v>
      </c>
      <c r="E35" s="26">
        <f>E32*E34</f>
        <v>1.9870217158016077</v>
      </c>
      <c r="F35" s="26">
        <f aca="true" t="shared" si="10" ref="F35:M35">F32*F34</f>
        <v>1.8273236147771283</v>
      </c>
      <c r="G35" s="26">
        <f t="shared" si="10"/>
        <v>1.4542836156273145</v>
      </c>
      <c r="H35" s="26">
        <f t="shared" si="10"/>
        <v>1.6874107365592363</v>
      </c>
      <c r="I35" s="26">
        <f t="shared" si="10"/>
        <v>1.653896981242993</v>
      </c>
      <c r="J35" s="26">
        <f t="shared" si="10"/>
        <v>1.8685270427923324</v>
      </c>
      <c r="K35" s="26">
        <f t="shared" si="10"/>
        <v>1.7829357155863281</v>
      </c>
      <c r="L35" s="26">
        <f t="shared" si="10"/>
        <v>2.1206966722050042</v>
      </c>
      <c r="M35" s="26">
        <f t="shared" si="10"/>
        <v>2.087957579450592</v>
      </c>
      <c r="N35" s="27"/>
    </row>
    <row r="36" spans="1:14" ht="18.75" customHeight="1">
      <c r="A36" s="61" t="s">
        <v>48</v>
      </c>
      <c r="B36" s="26">
        <v>-0.0006672637</v>
      </c>
      <c r="C36" s="26">
        <v>-0.0048759871</v>
      </c>
      <c r="D36" s="26">
        <v>0</v>
      </c>
      <c r="E36" s="26">
        <v>0</v>
      </c>
      <c r="F36" s="26">
        <v>-0.0012164654</v>
      </c>
      <c r="G36" s="26">
        <v>-0.0008839693</v>
      </c>
      <c r="H36" s="26">
        <v>-0.0011908801</v>
      </c>
      <c r="I36" s="26">
        <v>0</v>
      </c>
      <c r="J36" s="26">
        <v>-0.0004202276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376.64000000000004</v>
      </c>
      <c r="C38" s="65">
        <f t="shared" si="11"/>
        <v>2144.28</v>
      </c>
      <c r="D38" s="65">
        <f t="shared" si="11"/>
        <v>0</v>
      </c>
      <c r="E38" s="65">
        <f t="shared" si="11"/>
        <v>0</v>
      </c>
      <c r="F38" s="65">
        <f t="shared" si="11"/>
        <v>445.12</v>
      </c>
      <c r="G38" s="65">
        <f t="shared" si="11"/>
        <v>492.20000000000005</v>
      </c>
      <c r="H38" s="65">
        <f t="shared" si="11"/>
        <v>663.4000000000001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4271.44</v>
      </c>
    </row>
    <row r="39" spans="1:14" ht="18.75" customHeight="1">
      <c r="A39" s="61" t="s">
        <v>50</v>
      </c>
      <c r="B39" s="67">
        <v>88</v>
      </c>
      <c r="C39" s="67">
        <v>501</v>
      </c>
      <c r="D39" s="67">
        <v>0</v>
      </c>
      <c r="E39" s="67">
        <v>0</v>
      </c>
      <c r="F39" s="67">
        <v>104</v>
      </c>
      <c r="G39" s="67">
        <v>115</v>
      </c>
      <c r="H39" s="67">
        <v>155</v>
      </c>
      <c r="I39" s="67">
        <v>0</v>
      </c>
      <c r="J39" s="67">
        <v>35</v>
      </c>
      <c r="K39" s="67">
        <v>0</v>
      </c>
      <c r="L39" s="67">
        <v>0</v>
      </c>
      <c r="M39" s="67">
        <v>0</v>
      </c>
      <c r="N39" s="12">
        <f>SUM(B39:M39)</f>
        <v>998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856942.2900682751</v>
      </c>
      <c r="C42" s="69">
        <f aca="true" t="shared" si="12" ref="C42:N42">C43+C44+C45</f>
        <v>635656.4881957758</v>
      </c>
      <c r="D42" s="69">
        <f t="shared" si="12"/>
        <v>584938.29326016</v>
      </c>
      <c r="E42" s="69">
        <f t="shared" si="12"/>
        <v>144104.77589508</v>
      </c>
      <c r="F42" s="69">
        <f>F43+F44+F45</f>
        <v>546011.0658407615</v>
      </c>
      <c r="G42" s="69">
        <f>G43+G44+G45</f>
        <v>748131.1518682948</v>
      </c>
      <c r="H42" s="69">
        <f t="shared" si="12"/>
        <v>749046.5553533076</v>
      </c>
      <c r="I42" s="69">
        <f t="shared" si="12"/>
        <v>318646.4079942</v>
      </c>
      <c r="J42" s="69">
        <f t="shared" si="12"/>
        <v>580505.203741726</v>
      </c>
      <c r="K42" s="69">
        <f t="shared" si="12"/>
        <v>541149.5166519</v>
      </c>
      <c r="L42" s="69">
        <f t="shared" si="12"/>
        <v>350063.3996808801</v>
      </c>
      <c r="M42" s="69">
        <f t="shared" si="12"/>
        <v>195491.29224880002</v>
      </c>
      <c r="N42" s="69">
        <f t="shared" si="12"/>
        <v>6250686.440799163</v>
      </c>
    </row>
    <row r="43" spans="1:14" ht="18.75" customHeight="1">
      <c r="A43" s="66" t="s">
        <v>101</v>
      </c>
      <c r="B43" s="63">
        <f aca="true" t="shared" si="13" ref="B43:H43">B35*B7</f>
        <v>856895.7300736</v>
      </c>
      <c r="C43" s="63">
        <f t="shared" si="13"/>
        <v>635372.5581820001</v>
      </c>
      <c r="D43" s="63">
        <f t="shared" si="13"/>
        <v>584938.29326016</v>
      </c>
      <c r="E43" s="63">
        <f t="shared" si="13"/>
        <v>144104.77589508</v>
      </c>
      <c r="F43" s="63">
        <f t="shared" si="13"/>
        <v>545929.3758272001</v>
      </c>
      <c r="G43" s="63">
        <f t="shared" si="13"/>
        <v>748093.6718639999</v>
      </c>
      <c r="H43" s="63">
        <f t="shared" si="13"/>
        <v>748911.69533193</v>
      </c>
      <c r="I43" s="63">
        <f>I35*I7</f>
        <v>318646.4079942</v>
      </c>
      <c r="J43" s="63">
        <f>J35*J7</f>
        <v>580485.95374908</v>
      </c>
      <c r="K43" s="63">
        <f>K35*K7</f>
        <v>541149.5166519</v>
      </c>
      <c r="L43" s="63">
        <f>L35*L7</f>
        <v>350063.3996808801</v>
      </c>
      <c r="M43" s="63">
        <f>M35*M7</f>
        <v>195491.29224880002</v>
      </c>
      <c r="N43" s="65">
        <f>SUM(B43:M43)</f>
        <v>6250082.670758831</v>
      </c>
    </row>
    <row r="44" spans="1:14" ht="18.75" customHeight="1">
      <c r="A44" s="66" t="s">
        <v>102</v>
      </c>
      <c r="B44" s="63">
        <f aca="true" t="shared" si="14" ref="B44:M44">B36*B7</f>
        <v>-330.0800053249</v>
      </c>
      <c r="C44" s="63">
        <f t="shared" si="14"/>
        <v>-1860.3499862242998</v>
      </c>
      <c r="D44" s="63">
        <f t="shared" si="14"/>
        <v>0</v>
      </c>
      <c r="E44" s="63">
        <f t="shared" si="14"/>
        <v>0</v>
      </c>
      <c r="F44" s="63">
        <f t="shared" si="14"/>
        <v>-363.4299864386</v>
      </c>
      <c r="G44" s="63">
        <f t="shared" si="14"/>
        <v>-454.71999570509996</v>
      </c>
      <c r="H44" s="63">
        <f t="shared" si="14"/>
        <v>-528.5399786223</v>
      </c>
      <c r="I44" s="63">
        <f t="shared" si="14"/>
        <v>0</v>
      </c>
      <c r="J44" s="63">
        <f t="shared" si="14"/>
        <v>-130.550007354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-3667.6699596691997</v>
      </c>
    </row>
    <row r="45" spans="1:14" ht="18.75" customHeight="1">
      <c r="A45" s="66" t="s">
        <v>52</v>
      </c>
      <c r="B45" s="63">
        <f aca="true" t="shared" si="15" ref="B45:M45">B38</f>
        <v>376.64000000000004</v>
      </c>
      <c r="C45" s="63">
        <f t="shared" si="15"/>
        <v>2144.28</v>
      </c>
      <c r="D45" s="63">
        <f t="shared" si="15"/>
        <v>0</v>
      </c>
      <c r="E45" s="63">
        <f t="shared" si="15"/>
        <v>0</v>
      </c>
      <c r="F45" s="63">
        <f t="shared" si="15"/>
        <v>445.12</v>
      </c>
      <c r="G45" s="63">
        <f t="shared" si="15"/>
        <v>492.20000000000005</v>
      </c>
      <c r="H45" s="63">
        <f t="shared" si="15"/>
        <v>663.4000000000001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4271.44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-154391.16</v>
      </c>
      <c r="C47" s="28">
        <f t="shared" si="16"/>
        <v>-150687.38</v>
      </c>
      <c r="D47" s="28">
        <f t="shared" si="16"/>
        <v>-94552.63</v>
      </c>
      <c r="E47" s="28">
        <f t="shared" si="16"/>
        <v>-17713.1</v>
      </c>
      <c r="F47" s="28">
        <f t="shared" si="16"/>
        <v>-66728.48</v>
      </c>
      <c r="G47" s="28">
        <f t="shared" si="16"/>
        <v>-141180.04</v>
      </c>
      <c r="H47" s="28">
        <f t="shared" si="16"/>
        <v>-150464.46</v>
      </c>
      <c r="I47" s="28">
        <f t="shared" si="16"/>
        <v>224339.68</v>
      </c>
      <c r="J47" s="28">
        <f t="shared" si="16"/>
        <v>-124424.82</v>
      </c>
      <c r="K47" s="28">
        <f t="shared" si="16"/>
        <v>-53792.18</v>
      </c>
      <c r="L47" s="28">
        <f t="shared" si="16"/>
        <v>-62366.26</v>
      </c>
      <c r="M47" s="28">
        <f t="shared" si="16"/>
        <v>-34830.84</v>
      </c>
      <c r="N47" s="28">
        <f t="shared" si="16"/>
        <v>-826791.67</v>
      </c>
      <c r="P47" s="40"/>
    </row>
    <row r="48" spans="1:16" ht="18.75" customHeight="1">
      <c r="A48" s="17" t="s">
        <v>54</v>
      </c>
      <c r="B48" s="29">
        <f>B49+B50</f>
        <v>-120071</v>
      </c>
      <c r="C48" s="29">
        <f>C49+C50</f>
        <v>-122006.5</v>
      </c>
      <c r="D48" s="29">
        <f>D49+D50</f>
        <v>-75323.5</v>
      </c>
      <c r="E48" s="29">
        <f>E49+E50</f>
        <v>-16985.5</v>
      </c>
      <c r="F48" s="29">
        <f aca="true" t="shared" si="17" ref="F48:M48">F49+F50</f>
        <v>-60266.5</v>
      </c>
      <c r="G48" s="29">
        <f t="shared" si="17"/>
        <v>-122297</v>
      </c>
      <c r="H48" s="29">
        <f t="shared" si="17"/>
        <v>-137998</v>
      </c>
      <c r="I48" s="29">
        <f t="shared" si="17"/>
        <v>-39466</v>
      </c>
      <c r="J48" s="29">
        <f t="shared" si="17"/>
        <v>-89978</v>
      </c>
      <c r="K48" s="29">
        <f t="shared" si="17"/>
        <v>-59531.5</v>
      </c>
      <c r="L48" s="29">
        <f t="shared" si="17"/>
        <v>-54029.5</v>
      </c>
      <c r="M48" s="29">
        <f t="shared" si="17"/>
        <v>-31549</v>
      </c>
      <c r="N48" s="28">
        <f aca="true" t="shared" si="18" ref="N48:N59">SUM(B48:M48)</f>
        <v>-929502</v>
      </c>
      <c r="P48" s="40"/>
    </row>
    <row r="49" spans="1:16" ht="18.75" customHeight="1">
      <c r="A49" s="13" t="s">
        <v>55</v>
      </c>
      <c r="B49" s="20">
        <f>ROUND(-B9*$D$3,2)</f>
        <v>-120071</v>
      </c>
      <c r="C49" s="20">
        <f>ROUND(-C9*$D$3,2)</f>
        <v>-122006.5</v>
      </c>
      <c r="D49" s="20">
        <f>ROUND(-D9*$D$3,2)</f>
        <v>-75323.5</v>
      </c>
      <c r="E49" s="20">
        <f>ROUND(-E9*$D$3,2)</f>
        <v>-16985.5</v>
      </c>
      <c r="F49" s="20">
        <f aca="true" t="shared" si="19" ref="F49:M49">ROUND(-F9*$D$3,2)</f>
        <v>-60266.5</v>
      </c>
      <c r="G49" s="20">
        <f t="shared" si="19"/>
        <v>-122297</v>
      </c>
      <c r="H49" s="20">
        <f t="shared" si="19"/>
        <v>-137998</v>
      </c>
      <c r="I49" s="20">
        <f t="shared" si="19"/>
        <v>-39466</v>
      </c>
      <c r="J49" s="20">
        <f t="shared" si="19"/>
        <v>-89978</v>
      </c>
      <c r="K49" s="20">
        <f t="shared" si="19"/>
        <v>-59531.5</v>
      </c>
      <c r="L49" s="20">
        <f t="shared" si="19"/>
        <v>-54029.5</v>
      </c>
      <c r="M49" s="20">
        <f t="shared" si="19"/>
        <v>-31549</v>
      </c>
      <c r="N49" s="54">
        <f t="shared" si="18"/>
        <v>-929502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-34320.16</v>
      </c>
      <c r="C51" s="29">
        <f aca="true" t="shared" si="21" ref="C51:M51">SUM(C52:C58)</f>
        <v>-28680.88</v>
      </c>
      <c r="D51" s="29">
        <f t="shared" si="21"/>
        <v>-19229.13</v>
      </c>
      <c r="E51" s="29">
        <f t="shared" si="21"/>
        <v>-727.6</v>
      </c>
      <c r="F51" s="29">
        <f t="shared" si="21"/>
        <v>-6461.98</v>
      </c>
      <c r="G51" s="29">
        <f t="shared" si="21"/>
        <v>-18883.04</v>
      </c>
      <c r="H51" s="29">
        <f t="shared" si="21"/>
        <v>-12466.46</v>
      </c>
      <c r="I51" s="29">
        <f t="shared" si="21"/>
        <v>263805.68</v>
      </c>
      <c r="J51" s="29">
        <f t="shared" si="21"/>
        <v>-34446.82</v>
      </c>
      <c r="K51" s="29">
        <f t="shared" si="21"/>
        <v>5739.32</v>
      </c>
      <c r="L51" s="29">
        <f t="shared" si="21"/>
        <v>-8336.76</v>
      </c>
      <c r="M51" s="29">
        <f t="shared" si="21"/>
        <v>-3281.84</v>
      </c>
      <c r="N51" s="29">
        <f>SUM(N52:N58)</f>
        <v>102710.33</v>
      </c>
      <c r="P51" s="47"/>
    </row>
    <row r="52" spans="1:14" ht="18.75" customHeight="1">
      <c r="A52" s="13" t="s">
        <v>58</v>
      </c>
      <c r="B52" s="27">
        <v>-31230</v>
      </c>
      <c r="C52" s="27">
        <v>-29340</v>
      </c>
      <c r="D52" s="27">
        <v>-16969.29</v>
      </c>
      <c r="E52" s="27">
        <v>0</v>
      </c>
      <c r="F52" s="27">
        <v>-4446.86</v>
      </c>
      <c r="G52" s="27">
        <v>-16380</v>
      </c>
      <c r="H52" s="27">
        <v>-10343.58</v>
      </c>
      <c r="I52" s="27">
        <v>-16545</v>
      </c>
      <c r="J52" s="27">
        <v>-31772.58</v>
      </c>
      <c r="K52" s="27">
        <v>-34560</v>
      </c>
      <c r="L52" s="27">
        <v>-6480</v>
      </c>
      <c r="M52" s="27">
        <v>-2520</v>
      </c>
      <c r="N52" s="27">
        <f t="shared" si="18"/>
        <v>-200587.31</v>
      </c>
    </row>
    <row r="53" spans="1:14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0</v>
      </c>
      <c r="F54" s="27">
        <v>-500</v>
      </c>
      <c r="G54" s="27">
        <v>-500</v>
      </c>
      <c r="H54" s="27">
        <v>0</v>
      </c>
      <c r="I54" s="27">
        <v>0</v>
      </c>
      <c r="J54" s="27">
        <v>-500</v>
      </c>
      <c r="K54" s="27">
        <v>0</v>
      </c>
      <c r="L54" s="27">
        <v>-500</v>
      </c>
      <c r="M54" s="27">
        <v>0</v>
      </c>
      <c r="N54" s="27">
        <f t="shared" si="18"/>
        <v>-2000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283000</v>
      </c>
      <c r="J57" s="27">
        <v>0</v>
      </c>
      <c r="K57" s="27">
        <v>43000</v>
      </c>
      <c r="L57" s="27">
        <v>0</v>
      </c>
      <c r="M57" s="27">
        <v>0</v>
      </c>
      <c r="N57" s="27">
        <f t="shared" si="18"/>
        <v>326000</v>
      </c>
    </row>
    <row r="58" spans="1:14" ht="18.75" customHeight="1">
      <c r="A58" s="16" t="s">
        <v>103</v>
      </c>
      <c r="B58" s="27">
        <v>-3090.16</v>
      </c>
      <c r="C58" s="27">
        <v>659.12</v>
      </c>
      <c r="D58" s="27">
        <v>-2259.84</v>
      </c>
      <c r="E58" s="27">
        <v>-727.6</v>
      </c>
      <c r="F58" s="27">
        <v>-1515.12</v>
      </c>
      <c r="G58" s="27">
        <v>-2003.04</v>
      </c>
      <c r="H58" s="27">
        <v>-2122.88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-20702.359999999997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702551.130068275</v>
      </c>
      <c r="C61" s="32">
        <f t="shared" si="22"/>
        <v>484969.10819577577</v>
      </c>
      <c r="D61" s="32">
        <f t="shared" si="22"/>
        <v>490385.66326016</v>
      </c>
      <c r="E61" s="32">
        <f t="shared" si="22"/>
        <v>126391.67589508</v>
      </c>
      <c r="F61" s="32">
        <f t="shared" si="22"/>
        <v>479282.58584076155</v>
      </c>
      <c r="G61" s="32">
        <f t="shared" si="22"/>
        <v>606951.1118682948</v>
      </c>
      <c r="H61" s="32">
        <f t="shared" si="22"/>
        <v>598582.0953533077</v>
      </c>
      <c r="I61" s="32">
        <f t="shared" si="22"/>
        <v>542986.0879942</v>
      </c>
      <c r="J61" s="32">
        <f t="shared" si="22"/>
        <v>456080.383741726</v>
      </c>
      <c r="K61" s="32">
        <f t="shared" si="22"/>
        <v>487357.3366519</v>
      </c>
      <c r="L61" s="32">
        <f t="shared" si="22"/>
        <v>287697.13968088006</v>
      </c>
      <c r="M61" s="32">
        <f t="shared" si="22"/>
        <v>160660.45224880002</v>
      </c>
      <c r="N61" s="32">
        <f>SUM(B61:M61)</f>
        <v>5423894.770799161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702551.13</v>
      </c>
      <c r="C64" s="42">
        <f aca="true" t="shared" si="23" ref="C64:M64">SUM(C65:C78)</f>
        <v>484969.1</v>
      </c>
      <c r="D64" s="42">
        <f t="shared" si="23"/>
        <v>490385.66</v>
      </c>
      <c r="E64" s="42">
        <f t="shared" si="23"/>
        <v>126391.68</v>
      </c>
      <c r="F64" s="42">
        <f t="shared" si="23"/>
        <v>479282.59</v>
      </c>
      <c r="G64" s="42">
        <f t="shared" si="23"/>
        <v>606951.11</v>
      </c>
      <c r="H64" s="42">
        <f t="shared" si="23"/>
        <v>598582.09</v>
      </c>
      <c r="I64" s="42">
        <f t="shared" si="23"/>
        <v>542986.09</v>
      </c>
      <c r="J64" s="42">
        <f t="shared" si="23"/>
        <v>456080.38</v>
      </c>
      <c r="K64" s="42">
        <f t="shared" si="23"/>
        <v>487357.34</v>
      </c>
      <c r="L64" s="42">
        <f t="shared" si="23"/>
        <v>287697.14</v>
      </c>
      <c r="M64" s="42">
        <f t="shared" si="23"/>
        <v>160660.45</v>
      </c>
      <c r="N64" s="32">
        <f>SUM(N65:N78)</f>
        <v>5423894.76</v>
      </c>
      <c r="P64" s="40"/>
    </row>
    <row r="65" spans="1:14" ht="18.75" customHeight="1">
      <c r="A65" s="17" t="s">
        <v>22</v>
      </c>
      <c r="B65" s="42">
        <v>114467.82</v>
      </c>
      <c r="C65" s="42">
        <v>81396.06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195863.88</v>
      </c>
    </row>
    <row r="66" spans="1:14" ht="18.75" customHeight="1">
      <c r="A66" s="17" t="s">
        <v>23</v>
      </c>
      <c r="B66" s="42">
        <v>297566.68</v>
      </c>
      <c r="C66" s="42">
        <v>183805.63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481372.31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490385.66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490385.66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126391.68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126391.68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479282.59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479282.59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606951.11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606951.11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474721.11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474721.11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123860.98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123860.98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542986.09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542986.09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456080.38</v>
      </c>
      <c r="K74" s="41">
        <v>0</v>
      </c>
      <c r="L74" s="41">
        <v>0</v>
      </c>
      <c r="M74" s="41">
        <v>0</v>
      </c>
      <c r="N74" s="32">
        <f t="shared" si="24"/>
        <v>456080.38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487357.34</v>
      </c>
      <c r="L75" s="41">
        <v>0</v>
      </c>
      <c r="M75" s="41">
        <v>0</v>
      </c>
      <c r="N75" s="29">
        <f t="shared" si="24"/>
        <v>487357.34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287697.14</v>
      </c>
      <c r="M76" s="41">
        <v>0</v>
      </c>
      <c r="N76" s="32">
        <f t="shared" si="24"/>
        <v>287697.14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160660.45</v>
      </c>
      <c r="N77" s="29">
        <f t="shared" si="24"/>
        <v>160660.45</v>
      </c>
    </row>
    <row r="78" spans="1:14" ht="18.75" customHeight="1">
      <c r="A78" s="38" t="s">
        <v>67</v>
      </c>
      <c r="B78" s="36">
        <v>290516.63</v>
      </c>
      <c r="C78" s="36">
        <v>219767.41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510284.04000000004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1.9356870597683935</v>
      </c>
      <c r="C82" s="52">
        <v>1.9477243367677626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1.6856631175193397</v>
      </c>
      <c r="C83" s="52">
        <v>1.5787818056682656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1.5708692254394871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1.9870217724032377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1.8273236287442387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1.4542836120037246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1.7059332909653744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1.6256290905538733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1.6538969916538637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1.8685270307244137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1.7829357266173778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2.1206966741382445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2.0879575554321357</v>
      </c>
      <c r="N94" s="58"/>
    </row>
    <row r="95" ht="21" customHeight="1">
      <c r="A95" s="46" t="s">
        <v>104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2015-03-05T20:15:08Z</dcterms:modified>
  <cp:category/>
  <cp:version/>
  <cp:contentType/>
  <cp:contentStatus/>
</cp:coreProperties>
</file>