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<sst xmlns="http://schemas.openxmlformats.org/spreadsheetml/2006/main" count="108" uniqueCount="107">
  <si>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</si>
  <si>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</si>
  <si>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</si>
  <si>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</si>
  <si>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</si>
  <si>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</si>
  <si>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</si>
  <si>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</si>
  <si>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</si>
  <si>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</si>
  <si>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</si>
  <si>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</si>
  <si>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</si>
  <si>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</si>
  <si>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</si>
  <si>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</si>
  <si>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</si>
  <si>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</si>
  <si>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</si>
  <si>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</si>
  <si>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</si>
  <si>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</si>
  <si>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</si>
  <si>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</si>
  <si>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</si>
  <si>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</si>
  <si>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</si>
  <si>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</si>
  <si>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</si>
  <si>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</si>
  <si>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</si>
  <si>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</si>
  <si>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</si>
  <si>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</si>
  <si>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</si>
  <si>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</si>
  <si>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</si>
  <si>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</si>
  <si>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</si>
  <si>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</si>
  <si>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</si>
  <si>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</si>
  <si>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</si>
  <si>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</si>
  <si>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</si>
  <si>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</si>
  <si>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</si>
  <si>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</si>
  <si>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</si>
  <si>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</si>
  <si>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</si>
  <si>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</si>
  <si>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</si>
  <si>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</si>
  <si>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</si>
  <si>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</si>
  <si>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</si>
  <si>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</si>
  <si>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</si>
  <si>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</si>
  <si>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</si>
  <si>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</si>
  <si>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</si>
  <si>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</si>
  <si>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</si>
  <si>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</si>
  <si>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</si>
  <si>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</si>
  <si>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</si>
  <si>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</si>
  <si>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</si>
  <si>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</si>
  <si>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</si>
  <si>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</si>
  <si>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</si>
  <si>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</si>
  <si>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</si>
  <si>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</si>
  <si>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</si>
  <si>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</si>
  <si>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</si>
  <si>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</si>
  <si>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</si>
  <si>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</si>
  <si>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</si>
  <si>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</si>
  <si>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</si>
  <si>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</si>
  <si>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</si>
  <si>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</si>
  <si>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</si>
  <si>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</si>
  <si>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</si>
  <si>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</si>
  <si>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</si>
  <si>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</si>
  <si>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</si>
  <si>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</si>
  <si>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</si>
  <si>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</si>
  <si>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</si>
  <si>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</si>
  <si>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</si>
  <si>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</si>
  <si>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</si>
  <si>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</si>
  <si>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21/02/15 - VENCIMENTO 27/02/15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</si>
</sst>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359950</v>
      </c>
      <c r="C7" s="10">
        <f>C8+C20+C24</f>
        <v>256867</v>
      </c>
      <c r="D7" s="10">
        <f>D8+D20+D24</f>
        <v>277838</v>
      </c>
      <c r="E7" s="10">
        <f>E8+E20+E24</f>
        <v>55120</v>
      </c>
      <c r="F7" s="10">
        <f aca="true" t="shared" si="0" ref="F7:M7">F8+F20+F24</f>
        <v>199461</v>
      </c>
      <c r="G7" s="10">
        <f t="shared" si="0"/>
        <v>334492</v>
      </c>
      <c r="H7" s="10">
        <f t="shared" si="0"/>
        <v>312207</v>
      </c>
      <c r="I7" s="10">
        <f t="shared" si="0"/>
        <v>311162</v>
      </c>
      <c r="J7" s="10">
        <f t="shared" si="0"/>
        <v>224110</v>
      </c>
      <c r="K7" s="10">
        <f t="shared" si="0"/>
        <v>293243</v>
      </c>
      <c r="L7" s="10">
        <f t="shared" si="0"/>
        <v>109073</v>
      </c>
      <c r="M7" s="10">
        <f t="shared" si="0"/>
        <v>57520</v>
      </c>
      <c r="N7" s="10">
        <f>+N8+N20+N24</f>
        <v>2791043</v>
      </c>
      <c r="P7" s="39"/>
    </row>
    <row r="8" spans="1:14" ht="18.75" customHeight="1">
      <c r="A8" s="11" t="s">
        <v>31</v>
      </c>
      <c r="B8" s="12">
        <f>+B9+B12+B16</f>
        <v>203417</v>
      </c>
      <c r="C8" s="12">
        <f>+C9+C12+C16</f>
        <v>153524</v>
      </c>
      <c r="D8" s="12">
        <f>+D9+D12+D16</f>
        <v>173037</v>
      </c>
      <c r="E8" s="12">
        <f>+E9+E12+E16</f>
        <v>33630</v>
      </c>
      <c r="F8" s="12">
        <f aca="true" t="shared" si="1" ref="F8:M8">+F9+F12+F16</f>
        <v>116801</v>
      </c>
      <c r="G8" s="12">
        <f t="shared" si="1"/>
        <v>199149</v>
      </c>
      <c r="H8" s="12">
        <f t="shared" si="1"/>
        <v>182182</v>
      </c>
      <c r="I8" s="12">
        <f t="shared" si="1"/>
        <v>178729</v>
      </c>
      <c r="J8" s="12">
        <f t="shared" si="1"/>
        <v>134627</v>
      </c>
      <c r="K8" s="12">
        <f t="shared" si="1"/>
        <v>163650</v>
      </c>
      <c r="L8" s="12">
        <f t="shared" si="1"/>
        <v>66456</v>
      </c>
      <c r="M8" s="12">
        <f t="shared" si="1"/>
        <v>37452</v>
      </c>
      <c r="N8" s="12">
        <f>SUM(B8:M8)</f>
        <v>1642654</v>
      </c>
    </row>
    <row r="9" spans="1:14" ht="18.75" customHeight="1">
      <c r="A9" s="13" t="s">
        <v>6</v>
      </c>
      <c r="B9" s="14">
        <v>30724</v>
      </c>
      <c r="C9" s="14">
        <v>29814</v>
      </c>
      <c r="D9" s="14">
        <v>20980</v>
      </c>
      <c r="E9" s="14">
        <v>4598</v>
      </c>
      <c r="F9" s="14">
        <v>14571</v>
      </c>
      <c r="G9" s="14">
        <v>28351</v>
      </c>
      <c r="H9" s="14">
        <v>34905</v>
      </c>
      <c r="I9" s="14">
        <v>19354</v>
      </c>
      <c r="J9" s="14">
        <v>22120</v>
      </c>
      <c r="K9" s="14">
        <v>20215</v>
      </c>
      <c r="L9" s="14">
        <v>11720</v>
      </c>
      <c r="M9" s="14">
        <v>6528</v>
      </c>
      <c r="N9" s="12">
        <f aca="true" t="shared" si="2" ref="N9:N19">SUM(B9:M9)</f>
        <v>243880</v>
      </c>
    </row>
    <row r="10" spans="1:14" ht="18.75" customHeight="1">
      <c r="A10" s="15" t="s">
        <v>7</v>
      </c>
      <c r="B10" s="14">
        <f>+B9-B11</f>
        <v>30724</v>
      </c>
      <c r="C10" s="14">
        <f>+C9-C11</f>
        <v>29814</v>
      </c>
      <c r="D10" s="14">
        <f>+D9-D11</f>
        <v>20980</v>
      </c>
      <c r="E10" s="14">
        <f>+E9-E11</f>
        <v>4598</v>
      </c>
      <c r="F10" s="14">
        <f aca="true" t="shared" si="3" ref="F10:M10">+F9-F11</f>
        <v>14571</v>
      </c>
      <c r="G10" s="14">
        <f t="shared" si="3"/>
        <v>28351</v>
      </c>
      <c r="H10" s="14">
        <f t="shared" si="3"/>
        <v>34905</v>
      </c>
      <c r="I10" s="14">
        <f t="shared" si="3"/>
        <v>19354</v>
      </c>
      <c r="J10" s="14">
        <f t="shared" si="3"/>
        <v>22120</v>
      </c>
      <c r="K10" s="14">
        <f t="shared" si="3"/>
        <v>20215</v>
      </c>
      <c r="L10" s="14">
        <f t="shared" si="3"/>
        <v>11720</v>
      </c>
      <c r="M10" s="14">
        <f t="shared" si="3"/>
        <v>6528</v>
      </c>
      <c r="N10" s="12">
        <f t="shared" si="2"/>
        <v>243880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164532</v>
      </c>
      <c r="C12" s="14">
        <f>C13+C14+C15</f>
        <v>118133</v>
      </c>
      <c r="D12" s="14">
        <f>D13+D14+D15</f>
        <v>147230</v>
      </c>
      <c r="E12" s="14">
        <f>E13+E14+E15</f>
        <v>27857</v>
      </c>
      <c r="F12" s="14">
        <f aca="true" t="shared" si="4" ref="F12:M12">F13+F14+F15</f>
        <v>97940</v>
      </c>
      <c r="G12" s="14">
        <f t="shared" si="4"/>
        <v>163093</v>
      </c>
      <c r="H12" s="14">
        <f t="shared" si="4"/>
        <v>141041</v>
      </c>
      <c r="I12" s="14">
        <f t="shared" si="4"/>
        <v>153406</v>
      </c>
      <c r="J12" s="14">
        <f t="shared" si="4"/>
        <v>108064</v>
      </c>
      <c r="K12" s="14">
        <f t="shared" si="4"/>
        <v>137606</v>
      </c>
      <c r="L12" s="14">
        <f t="shared" si="4"/>
        <v>52913</v>
      </c>
      <c r="M12" s="14">
        <f t="shared" si="4"/>
        <v>30047</v>
      </c>
      <c r="N12" s="12">
        <f t="shared" si="2"/>
        <v>1341862</v>
      </c>
    </row>
    <row r="13" spans="1:14" ht="18.75" customHeight="1">
      <c r="A13" s="15" t="s">
        <v>9</v>
      </c>
      <c r="B13" s="14">
        <v>85199</v>
      </c>
      <c r="C13" s="14">
        <v>63338</v>
      </c>
      <c r="D13" s="14">
        <v>75941</v>
      </c>
      <c r="E13" s="14">
        <v>14485</v>
      </c>
      <c r="F13" s="14">
        <v>51504</v>
      </c>
      <c r="G13" s="14">
        <v>86637</v>
      </c>
      <c r="H13" s="14">
        <v>76287</v>
      </c>
      <c r="I13" s="14">
        <v>81257</v>
      </c>
      <c r="J13" s="14">
        <v>55963</v>
      </c>
      <c r="K13" s="14">
        <v>69801</v>
      </c>
      <c r="L13" s="14">
        <v>26557</v>
      </c>
      <c r="M13" s="14">
        <v>14914</v>
      </c>
      <c r="N13" s="12">
        <f t="shared" si="2"/>
        <v>701883</v>
      </c>
    </row>
    <row r="14" spans="1:14" ht="18.75" customHeight="1">
      <c r="A14" s="15" t="s">
        <v>10</v>
      </c>
      <c r="B14" s="14">
        <v>72374</v>
      </c>
      <c r="C14" s="14">
        <v>49374</v>
      </c>
      <c r="D14" s="14">
        <v>65968</v>
      </c>
      <c r="E14" s="14">
        <v>12076</v>
      </c>
      <c r="F14" s="14">
        <v>42046</v>
      </c>
      <c r="G14" s="14">
        <v>68381</v>
      </c>
      <c r="H14" s="14">
        <v>59079</v>
      </c>
      <c r="I14" s="14">
        <v>66788</v>
      </c>
      <c r="J14" s="14">
        <v>47880</v>
      </c>
      <c r="K14" s="14">
        <v>62959</v>
      </c>
      <c r="L14" s="14">
        <v>24625</v>
      </c>
      <c r="M14" s="14">
        <v>14272</v>
      </c>
      <c r="N14" s="12">
        <f t="shared" si="2"/>
        <v>585822</v>
      </c>
    </row>
    <row r="15" spans="1:14" ht="18.75" customHeight="1">
      <c r="A15" s="15" t="s">
        <v>11</v>
      </c>
      <c r="B15" s="14">
        <v>6959</v>
      </c>
      <c r="C15" s="14">
        <v>5421</v>
      </c>
      <c r="D15" s="14">
        <v>5321</v>
      </c>
      <c r="E15" s="14">
        <v>1296</v>
      </c>
      <c r="F15" s="14">
        <v>4390</v>
      </c>
      <c r="G15" s="14">
        <v>8075</v>
      </c>
      <c r="H15" s="14">
        <v>5675</v>
      </c>
      <c r="I15" s="14">
        <v>5361</v>
      </c>
      <c r="J15" s="14">
        <v>4221</v>
      </c>
      <c r="K15" s="14">
        <v>4846</v>
      </c>
      <c r="L15" s="14">
        <v>1731</v>
      </c>
      <c r="M15" s="14">
        <v>861</v>
      </c>
      <c r="N15" s="12">
        <f t="shared" si="2"/>
        <v>54157</v>
      </c>
    </row>
    <row r="16" spans="1:14" ht="18.75" customHeight="1">
      <c r="A16" s="16" t="s">
        <v>30</v>
      </c>
      <c r="B16" s="14">
        <f>B17+B18+B19</f>
        <v>8161</v>
      </c>
      <c r="C16" s="14">
        <f>C17+C18+C19</f>
        <v>5577</v>
      </c>
      <c r="D16" s="14">
        <f>D17+D18+D19</f>
        <v>4827</v>
      </c>
      <c r="E16" s="14">
        <f>E17+E18+E19</f>
        <v>1175</v>
      </c>
      <c r="F16" s="14">
        <f aca="true" t="shared" si="5" ref="F16:M16">F17+F18+F19</f>
        <v>4290</v>
      </c>
      <c r="G16" s="14">
        <f t="shared" si="5"/>
        <v>7705</v>
      </c>
      <c r="H16" s="14">
        <f t="shared" si="5"/>
        <v>6236</v>
      </c>
      <c r="I16" s="14">
        <f t="shared" si="5"/>
        <v>5969</v>
      </c>
      <c r="J16" s="14">
        <f t="shared" si="5"/>
        <v>4443</v>
      </c>
      <c r="K16" s="14">
        <f t="shared" si="5"/>
        <v>5829</v>
      </c>
      <c r="L16" s="14">
        <f t="shared" si="5"/>
        <v>1823</v>
      </c>
      <c r="M16" s="14">
        <f t="shared" si="5"/>
        <v>877</v>
      </c>
      <c r="N16" s="12">
        <f t="shared" si="2"/>
        <v>56912</v>
      </c>
    </row>
    <row r="17" spans="1:14" ht="18.75" customHeight="1">
      <c r="A17" s="15" t="s">
        <v>27</v>
      </c>
      <c r="B17" s="14">
        <v>4411</v>
      </c>
      <c r="C17" s="14">
        <v>3243</v>
      </c>
      <c r="D17" s="14">
        <v>2773</v>
      </c>
      <c r="E17" s="14">
        <v>682</v>
      </c>
      <c r="F17" s="14">
        <v>2453</v>
      </c>
      <c r="G17" s="14">
        <v>4645</v>
      </c>
      <c r="H17" s="14">
        <v>3751</v>
      </c>
      <c r="I17" s="14">
        <v>3556</v>
      </c>
      <c r="J17" s="14">
        <v>2626</v>
      </c>
      <c r="K17" s="14">
        <v>3526</v>
      </c>
      <c r="L17" s="14">
        <v>1158</v>
      </c>
      <c r="M17" s="14">
        <v>518</v>
      </c>
      <c r="N17" s="12">
        <f t="shared" si="2"/>
        <v>33342</v>
      </c>
    </row>
    <row r="18" spans="1:14" ht="18.75" customHeight="1">
      <c r="A18" s="15" t="s">
        <v>28</v>
      </c>
      <c r="B18" s="14">
        <v>529</v>
      </c>
      <c r="C18" s="14">
        <v>304</v>
      </c>
      <c r="D18" s="14">
        <v>265</v>
      </c>
      <c r="E18" s="14">
        <v>51</v>
      </c>
      <c r="F18" s="14">
        <v>244</v>
      </c>
      <c r="G18" s="14">
        <v>436</v>
      </c>
      <c r="H18" s="14">
        <v>358</v>
      </c>
      <c r="I18" s="14">
        <v>292</v>
      </c>
      <c r="J18" s="14">
        <v>218</v>
      </c>
      <c r="K18" s="14">
        <v>359</v>
      </c>
      <c r="L18" s="14">
        <v>109</v>
      </c>
      <c r="M18" s="14">
        <v>67</v>
      </c>
      <c r="N18" s="12">
        <f t="shared" si="2"/>
        <v>3232</v>
      </c>
    </row>
    <row r="19" spans="1:14" ht="18.75" customHeight="1">
      <c r="A19" s="15" t="s">
        <v>29</v>
      </c>
      <c r="B19" s="14">
        <v>3221</v>
      </c>
      <c r="C19" s="14">
        <v>2030</v>
      </c>
      <c r="D19" s="14">
        <v>1789</v>
      </c>
      <c r="E19" s="14">
        <v>442</v>
      </c>
      <c r="F19" s="14">
        <v>1593</v>
      </c>
      <c r="G19" s="14">
        <v>2624</v>
      </c>
      <c r="H19" s="14">
        <v>2127</v>
      </c>
      <c r="I19" s="14">
        <v>2121</v>
      </c>
      <c r="J19" s="14">
        <v>1599</v>
      </c>
      <c r="K19" s="14">
        <v>1944</v>
      </c>
      <c r="L19" s="14">
        <v>556</v>
      </c>
      <c r="M19" s="14">
        <v>292</v>
      </c>
      <c r="N19" s="12">
        <f t="shared" si="2"/>
        <v>20338</v>
      </c>
    </row>
    <row r="20" spans="1:14" ht="18.75" customHeight="1">
      <c r="A20" s="17" t="s">
        <v>12</v>
      </c>
      <c r="B20" s="18">
        <f>B21+B22+B23</f>
        <v>113642</v>
      </c>
      <c r="C20" s="18">
        <f>C21+C22+C23</f>
        <v>69046</v>
      </c>
      <c r="D20" s="18">
        <f>D21+D22+D23</f>
        <v>70074</v>
      </c>
      <c r="E20" s="18">
        <f>E21+E22+E23</f>
        <v>13394</v>
      </c>
      <c r="F20" s="18">
        <f aca="true" t="shared" si="6" ref="F20:M20">F21+F22+F23</f>
        <v>52898</v>
      </c>
      <c r="G20" s="18">
        <f t="shared" si="6"/>
        <v>86504</v>
      </c>
      <c r="H20" s="18">
        <f t="shared" si="6"/>
        <v>87650</v>
      </c>
      <c r="I20" s="18">
        <f t="shared" si="6"/>
        <v>99436</v>
      </c>
      <c r="J20" s="18">
        <f t="shared" si="6"/>
        <v>62185</v>
      </c>
      <c r="K20" s="18">
        <f t="shared" si="6"/>
        <v>102546</v>
      </c>
      <c r="L20" s="18">
        <f t="shared" si="6"/>
        <v>34003</v>
      </c>
      <c r="M20" s="18">
        <f t="shared" si="6"/>
        <v>16748</v>
      </c>
      <c r="N20" s="12">
        <f aca="true" t="shared" si="7" ref="N20:N26">SUM(B20:M20)</f>
        <v>808126</v>
      </c>
    </row>
    <row r="21" spans="1:14" ht="18.75" customHeight="1">
      <c r="A21" s="13" t="s">
        <v>13</v>
      </c>
      <c r="B21" s="14">
        <v>64267</v>
      </c>
      <c r="C21" s="14">
        <v>42478</v>
      </c>
      <c r="D21" s="14">
        <v>41203</v>
      </c>
      <c r="E21" s="14">
        <v>7913</v>
      </c>
      <c r="F21" s="14">
        <v>31831</v>
      </c>
      <c r="G21" s="14">
        <v>52722</v>
      </c>
      <c r="H21" s="14">
        <v>53445</v>
      </c>
      <c r="I21" s="14">
        <v>57538</v>
      </c>
      <c r="J21" s="14">
        <v>36122</v>
      </c>
      <c r="K21" s="14">
        <v>56054</v>
      </c>
      <c r="L21" s="14">
        <v>18789</v>
      </c>
      <c r="M21" s="14">
        <v>9231</v>
      </c>
      <c r="N21" s="12">
        <f t="shared" si="7"/>
        <v>471593</v>
      </c>
    </row>
    <row r="22" spans="1:14" ht="18.75" customHeight="1">
      <c r="A22" s="13" t="s">
        <v>14</v>
      </c>
      <c r="B22" s="14">
        <v>45329</v>
      </c>
      <c r="C22" s="14">
        <v>23961</v>
      </c>
      <c r="D22" s="14">
        <v>26593</v>
      </c>
      <c r="E22" s="14">
        <v>4962</v>
      </c>
      <c r="F22" s="14">
        <v>19015</v>
      </c>
      <c r="G22" s="14">
        <v>30226</v>
      </c>
      <c r="H22" s="14">
        <v>31405</v>
      </c>
      <c r="I22" s="14">
        <v>38904</v>
      </c>
      <c r="J22" s="14">
        <v>24025</v>
      </c>
      <c r="K22" s="14">
        <v>43499</v>
      </c>
      <c r="L22" s="14">
        <v>14273</v>
      </c>
      <c r="M22" s="14">
        <v>7138</v>
      </c>
      <c r="N22" s="12">
        <f t="shared" si="7"/>
        <v>309330</v>
      </c>
    </row>
    <row r="23" spans="1:14" ht="18.75" customHeight="1">
      <c r="A23" s="13" t="s">
        <v>15</v>
      </c>
      <c r="B23" s="14">
        <v>4046</v>
      </c>
      <c r="C23" s="14">
        <v>2607</v>
      </c>
      <c r="D23" s="14">
        <v>2278</v>
      </c>
      <c r="E23" s="14">
        <v>519</v>
      </c>
      <c r="F23" s="14">
        <v>2052</v>
      </c>
      <c r="G23" s="14">
        <v>3556</v>
      </c>
      <c r="H23" s="14">
        <v>2800</v>
      </c>
      <c r="I23" s="14">
        <v>2994</v>
      </c>
      <c r="J23" s="14">
        <v>2038</v>
      </c>
      <c r="K23" s="14">
        <v>2993</v>
      </c>
      <c r="L23" s="14">
        <v>941</v>
      </c>
      <c r="M23" s="14">
        <v>379</v>
      </c>
      <c r="N23" s="12">
        <f t="shared" si="7"/>
        <v>27203</v>
      </c>
    </row>
    <row r="24" spans="1:14" ht="18.75" customHeight="1">
      <c r="A24" s="17" t="s">
        <v>16</v>
      </c>
      <c r="B24" s="14">
        <f>B25+B26</f>
        <v>42891</v>
      </c>
      <c r="C24" s="14">
        <f>C25+C26</f>
        <v>34297</v>
      </c>
      <c r="D24" s="14">
        <f>D25+D26</f>
        <v>34727</v>
      </c>
      <c r="E24" s="14">
        <f>E25+E26</f>
        <v>8096</v>
      </c>
      <c r="F24" s="14">
        <f aca="true" t="shared" si="8" ref="F24:M24">F25+F26</f>
        <v>29762</v>
      </c>
      <c r="G24" s="14">
        <f t="shared" si="8"/>
        <v>48839</v>
      </c>
      <c r="H24" s="14">
        <f t="shared" si="8"/>
        <v>42375</v>
      </c>
      <c r="I24" s="14">
        <f t="shared" si="8"/>
        <v>32997</v>
      </c>
      <c r="J24" s="14">
        <f t="shared" si="8"/>
        <v>27298</v>
      </c>
      <c r="K24" s="14">
        <f t="shared" si="8"/>
        <v>27047</v>
      </c>
      <c r="L24" s="14">
        <f t="shared" si="8"/>
        <v>8614</v>
      </c>
      <c r="M24" s="14">
        <f t="shared" si="8"/>
        <v>3320</v>
      </c>
      <c r="N24" s="12">
        <f t="shared" si="7"/>
        <v>340263</v>
      </c>
    </row>
    <row r="25" spans="1:14" ht="18.75" customHeight="1">
      <c r="A25" s="13" t="s">
        <v>17</v>
      </c>
      <c r="B25" s="14">
        <v>27450</v>
      </c>
      <c r="C25" s="14">
        <v>21950</v>
      </c>
      <c r="D25" s="14">
        <v>22225</v>
      </c>
      <c r="E25" s="14">
        <v>5181</v>
      </c>
      <c r="F25" s="14">
        <v>19048</v>
      </c>
      <c r="G25" s="14">
        <v>31257</v>
      </c>
      <c r="H25" s="14">
        <v>27120</v>
      </c>
      <c r="I25" s="14">
        <v>21118</v>
      </c>
      <c r="J25" s="14">
        <v>17471</v>
      </c>
      <c r="K25" s="14">
        <v>17310</v>
      </c>
      <c r="L25" s="14">
        <v>5513</v>
      </c>
      <c r="M25" s="14">
        <v>2125</v>
      </c>
      <c r="N25" s="12">
        <f t="shared" si="7"/>
        <v>217768</v>
      </c>
    </row>
    <row r="26" spans="1:14" ht="18.75" customHeight="1">
      <c r="A26" s="13" t="s">
        <v>18</v>
      </c>
      <c r="B26" s="14">
        <v>15441</v>
      </c>
      <c r="C26" s="14">
        <v>12347</v>
      </c>
      <c r="D26" s="14">
        <v>12502</v>
      </c>
      <c r="E26" s="14">
        <v>2915</v>
      </c>
      <c r="F26" s="14">
        <v>10714</v>
      </c>
      <c r="G26" s="14">
        <v>17582</v>
      </c>
      <c r="H26" s="14">
        <v>15255</v>
      </c>
      <c r="I26" s="14">
        <v>11879</v>
      </c>
      <c r="J26" s="14">
        <v>9827</v>
      </c>
      <c r="K26" s="14">
        <v>9737</v>
      </c>
      <c r="L26" s="14">
        <v>3101</v>
      </c>
      <c r="M26" s="14">
        <v>1195</v>
      </c>
      <c r="N26" s="12">
        <f t="shared" si="7"/>
        <v>122495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0.9950906814835394</v>
      </c>
      <c r="C32" s="23">
        <f aca="true" t="shared" si="9" ref="C32:M32">(((+C$8+C$20)*C$29)+(C$24*C$30))/C$7</f>
        <v>0.9900527257296577</v>
      </c>
      <c r="D32" s="23">
        <f t="shared" si="9"/>
        <v>0.9948879048222345</v>
      </c>
      <c r="E32" s="23">
        <f t="shared" si="9"/>
        <v>0.984812656023222</v>
      </c>
      <c r="F32" s="23">
        <f t="shared" si="9"/>
        <v>0.9923006542632394</v>
      </c>
      <c r="G32" s="23">
        <f t="shared" si="9"/>
        <v>0.9956343168147519</v>
      </c>
      <c r="H32" s="23">
        <f t="shared" si="9"/>
        <v>0.9902412101586447</v>
      </c>
      <c r="I32" s="23">
        <f t="shared" si="9"/>
        <v>0.994390249130678</v>
      </c>
      <c r="J32" s="23">
        <f t="shared" si="9"/>
        <v>0.9973324429967426</v>
      </c>
      <c r="K32" s="23">
        <f t="shared" si="9"/>
        <v>0.9956281043366765</v>
      </c>
      <c r="L32" s="23">
        <f t="shared" si="9"/>
        <v>0.9965567060592447</v>
      </c>
      <c r="M32" s="23">
        <f t="shared" si="9"/>
        <v>0.9995324756606397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1.7322538583265452</v>
      </c>
      <c r="C35" s="26">
        <f>C32*C34</f>
        <v>1.6652686846772842</v>
      </c>
      <c r="D35" s="26">
        <f>D32*D34</f>
        <v>1.5711269792952727</v>
      </c>
      <c r="E35" s="26">
        <f>E32*E34</f>
        <v>1.989518527698113</v>
      </c>
      <c r="F35" s="26">
        <f aca="true" t="shared" si="10" ref="F35:M35">F32*F34</f>
        <v>1.8277185750874607</v>
      </c>
      <c r="G35" s="26">
        <f t="shared" si="10"/>
        <v>1.4542234831396266</v>
      </c>
      <c r="H35" s="26">
        <f t="shared" si="10"/>
        <v>1.6876680944733782</v>
      </c>
      <c r="I35" s="26">
        <f t="shared" si="10"/>
        <v>1.6543670574787088</v>
      </c>
      <c r="J35" s="26">
        <f t="shared" si="10"/>
        <v>1.8687017984429966</v>
      </c>
      <c r="K35" s="26">
        <f t="shared" si="10"/>
        <v>1.783667748919156</v>
      </c>
      <c r="L35" s="26">
        <f t="shared" si="10"/>
        <v>2.1204733591528613</v>
      </c>
      <c r="M35" s="26">
        <f t="shared" si="10"/>
        <v>2.0880233416550764</v>
      </c>
      <c r="N35" s="27"/>
    </row>
    <row r="36" spans="1:14" ht="18.75" customHeight="1">
      <c r="A36" s="61" t="s">
        <v>48</v>
      </c>
      <c r="B36" s="26">
        <v>-0.0002805667</v>
      </c>
      <c r="C36" s="26">
        <v>-0.0035133357</v>
      </c>
      <c r="D36" s="26">
        <v>0</v>
      </c>
      <c r="E36" s="26">
        <v>0</v>
      </c>
      <c r="F36" s="26">
        <v>-0.0010295246</v>
      </c>
      <c r="G36" s="26">
        <v>-0.0005610897</v>
      </c>
      <c r="H36" s="26">
        <v>-0.0009528614</v>
      </c>
      <c r="I36" s="26">
        <v>0</v>
      </c>
      <c r="J36" s="26">
        <v>-0.0004202847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158.36</v>
      </c>
      <c r="C38" s="65">
        <f t="shared" si="11"/>
        <v>1545.0800000000002</v>
      </c>
      <c r="D38" s="65">
        <f t="shared" si="11"/>
        <v>0</v>
      </c>
      <c r="E38" s="65">
        <f t="shared" si="11"/>
        <v>0</v>
      </c>
      <c r="F38" s="65">
        <f t="shared" si="11"/>
        <v>376.64000000000004</v>
      </c>
      <c r="G38" s="65">
        <f t="shared" si="11"/>
        <v>312.44</v>
      </c>
      <c r="H38" s="65">
        <f t="shared" si="11"/>
        <v>530.72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3073.04</v>
      </c>
    </row>
    <row r="39" spans="1:14" ht="18.75" customHeight="1">
      <c r="A39" s="61" t="s">
        <v>50</v>
      </c>
      <c r="B39" s="67">
        <v>37</v>
      </c>
      <c r="C39" s="67">
        <v>361</v>
      </c>
      <c r="D39" s="67">
        <v>0</v>
      </c>
      <c r="E39" s="67">
        <v>0</v>
      </c>
      <c r="F39" s="67">
        <v>88</v>
      </c>
      <c r="G39" s="67">
        <v>73</v>
      </c>
      <c r="H39" s="67">
        <v>124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718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623582.146320975</v>
      </c>
      <c r="C42" s="69">
        <f aca="true" t="shared" si="12" ref="C42:N42">C43+C44+C45</f>
        <v>428395.1912257481</v>
      </c>
      <c r="D42" s="69">
        <f t="shared" si="12"/>
        <v>436518.77767344</v>
      </c>
      <c r="E42" s="69">
        <f t="shared" si="12"/>
        <v>109662.26124672</v>
      </c>
      <c r="F42" s="69">
        <f>F43+F44+F45</f>
        <v>364729.8646992794</v>
      </c>
      <c r="G42" s="69">
        <f>G43+G44+G45</f>
        <v>486550.88130640757</v>
      </c>
      <c r="H42" s="69">
        <f t="shared" si="12"/>
        <v>527135.0227721402</v>
      </c>
      <c r="I42" s="69">
        <f t="shared" si="12"/>
        <v>514776.16233919</v>
      </c>
      <c r="J42" s="69">
        <f t="shared" si="12"/>
        <v>418850.37004494295</v>
      </c>
      <c r="K42" s="69">
        <f t="shared" si="12"/>
        <v>523048.0816963</v>
      </c>
      <c r="L42" s="69">
        <f t="shared" si="12"/>
        <v>231286.39070288005</v>
      </c>
      <c r="M42" s="69">
        <f t="shared" si="12"/>
        <v>120103.102612</v>
      </c>
      <c r="N42" s="69">
        <f t="shared" si="12"/>
        <v>4784638.252640024</v>
      </c>
    </row>
    <row r="43" spans="1:14" ht="18.75" customHeight="1">
      <c r="A43" s="66" t="s">
        <v>101</v>
      </c>
      <c r="B43" s="63">
        <f aca="true" t="shared" si="13" ref="B43:H43">B35*B7</f>
        <v>623524.77630464</v>
      </c>
      <c r="C43" s="63">
        <f t="shared" si="13"/>
        <v>427752.571227</v>
      </c>
      <c r="D43" s="63">
        <f t="shared" si="13"/>
        <v>436518.77767344</v>
      </c>
      <c r="E43" s="63">
        <f t="shared" si="13"/>
        <v>109662.26124672</v>
      </c>
      <c r="F43" s="63">
        <f t="shared" si="13"/>
        <v>364558.57470552</v>
      </c>
      <c r="G43" s="63">
        <f t="shared" si="13"/>
        <v>486426.12132234</v>
      </c>
      <c r="H43" s="63">
        <f t="shared" si="13"/>
        <v>526901.79277125</v>
      </c>
      <c r="I43" s="63">
        <f>I35*I7</f>
        <v>514776.16233919</v>
      </c>
      <c r="J43" s="63">
        <f>J35*J7</f>
        <v>418794.7600490599</v>
      </c>
      <c r="K43" s="63">
        <f>K35*K7</f>
        <v>523048.0816963</v>
      </c>
      <c r="L43" s="63">
        <f>L35*L7</f>
        <v>231286.39070288005</v>
      </c>
      <c r="M43" s="63">
        <f>M35*M7</f>
        <v>120103.102612</v>
      </c>
      <c r="N43" s="65">
        <f>SUM(B43:M43)</f>
        <v>4783353.37265034</v>
      </c>
    </row>
    <row r="44" spans="1:14" ht="18.75" customHeight="1">
      <c r="A44" s="66" t="s">
        <v>102</v>
      </c>
      <c r="B44" s="63">
        <f aca="true" t="shared" si="14" ref="B44:M44">B36*B7</f>
        <v>-100.98998366500001</v>
      </c>
      <c r="C44" s="63">
        <f t="shared" si="14"/>
        <v>-902.4600012519</v>
      </c>
      <c r="D44" s="63">
        <f t="shared" si="14"/>
        <v>0</v>
      </c>
      <c r="E44" s="63">
        <f t="shared" si="14"/>
        <v>0</v>
      </c>
      <c r="F44" s="63">
        <f t="shared" si="14"/>
        <v>-205.35000624059998</v>
      </c>
      <c r="G44" s="63">
        <f t="shared" si="14"/>
        <v>-187.68001593239998</v>
      </c>
      <c r="H44" s="63">
        <f t="shared" si="14"/>
        <v>-297.4899991098</v>
      </c>
      <c r="I44" s="63">
        <f t="shared" si="14"/>
        <v>0</v>
      </c>
      <c r="J44" s="63">
        <f t="shared" si="14"/>
        <v>-94.190004117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-1788.1600103167</v>
      </c>
    </row>
    <row r="45" spans="1:14" ht="18.75" customHeight="1">
      <c r="A45" s="66" t="s">
        <v>52</v>
      </c>
      <c r="B45" s="63">
        <f aca="true" t="shared" si="15" ref="B45:M45">B38</f>
        <v>158.36</v>
      </c>
      <c r="C45" s="63">
        <f t="shared" si="15"/>
        <v>1545.0800000000002</v>
      </c>
      <c r="D45" s="63">
        <f t="shared" si="15"/>
        <v>0</v>
      </c>
      <c r="E45" s="63">
        <f t="shared" si="15"/>
        <v>0</v>
      </c>
      <c r="F45" s="63">
        <f t="shared" si="15"/>
        <v>376.64000000000004</v>
      </c>
      <c r="G45" s="63">
        <f t="shared" si="15"/>
        <v>312.44</v>
      </c>
      <c r="H45" s="63">
        <f t="shared" si="15"/>
        <v>530.72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3073.04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-110842.44</v>
      </c>
      <c r="C47" s="28">
        <f t="shared" si="16"/>
        <v>-104545.88</v>
      </c>
      <c r="D47" s="28">
        <f t="shared" si="16"/>
        <v>-75689.84</v>
      </c>
      <c r="E47" s="28">
        <f t="shared" si="16"/>
        <v>-17320.6</v>
      </c>
      <c r="F47" s="28">
        <f t="shared" si="16"/>
        <v>-53304.66</v>
      </c>
      <c r="G47" s="28">
        <f t="shared" si="16"/>
        <v>-102133.86</v>
      </c>
      <c r="H47" s="28">
        <f t="shared" si="16"/>
        <v>-124645.62</v>
      </c>
      <c r="I47" s="28">
        <f t="shared" si="16"/>
        <v>-70388.32</v>
      </c>
      <c r="J47" s="28">
        <f t="shared" si="16"/>
        <v>-80094.24</v>
      </c>
      <c r="K47" s="28">
        <f t="shared" si="16"/>
        <v>-73453.18</v>
      </c>
      <c r="L47" s="28">
        <f t="shared" si="16"/>
        <v>-42876.76</v>
      </c>
      <c r="M47" s="28">
        <f t="shared" si="16"/>
        <v>-23609.84</v>
      </c>
      <c r="N47" s="28">
        <f t="shared" si="16"/>
        <v>-878905.24</v>
      </c>
      <c r="P47" s="40"/>
    </row>
    <row r="48" spans="1:16" ht="18.75" customHeight="1">
      <c r="A48" s="17" t="s">
        <v>54</v>
      </c>
      <c r="B48" s="29">
        <f>B49+B50</f>
        <v>-107534</v>
      </c>
      <c r="C48" s="29">
        <f>C49+C50</f>
        <v>-104349</v>
      </c>
      <c r="D48" s="29">
        <f>D49+D50</f>
        <v>-73430</v>
      </c>
      <c r="E48" s="29">
        <f>E49+E50</f>
        <v>-16093</v>
      </c>
      <c r="F48" s="29">
        <f aca="true" t="shared" si="17" ref="F48:M48">F49+F50</f>
        <v>-50998.5</v>
      </c>
      <c r="G48" s="29">
        <f t="shared" si="17"/>
        <v>-99228.5</v>
      </c>
      <c r="H48" s="29">
        <f t="shared" si="17"/>
        <v>-122167.5</v>
      </c>
      <c r="I48" s="29">
        <f t="shared" si="17"/>
        <v>-67739</v>
      </c>
      <c r="J48" s="29">
        <f t="shared" si="17"/>
        <v>-77420</v>
      </c>
      <c r="K48" s="29">
        <f t="shared" si="17"/>
        <v>-70752.5</v>
      </c>
      <c r="L48" s="29">
        <f t="shared" si="17"/>
        <v>-41020</v>
      </c>
      <c r="M48" s="29">
        <f t="shared" si="17"/>
        <v>-22848</v>
      </c>
      <c r="N48" s="28">
        <f aca="true" t="shared" si="18" ref="N48:N59">SUM(B48:M48)</f>
        <v>-853580</v>
      </c>
      <c r="P48" s="40"/>
    </row>
    <row r="49" spans="1:16" ht="18.75" customHeight="1">
      <c r="A49" s="13" t="s">
        <v>55</v>
      </c>
      <c r="B49" s="20">
        <f>ROUND(-B9*$D$3,2)</f>
        <v>-107534</v>
      </c>
      <c r="C49" s="20">
        <f>ROUND(-C9*$D$3,2)</f>
        <v>-104349</v>
      </c>
      <c r="D49" s="20">
        <f>ROUND(-D9*$D$3,2)</f>
        <v>-73430</v>
      </c>
      <c r="E49" s="20">
        <f>ROUND(-E9*$D$3,2)</f>
        <v>-16093</v>
      </c>
      <c r="F49" s="20">
        <f aca="true" t="shared" si="19" ref="F49:M49">ROUND(-F9*$D$3,2)</f>
        <v>-50998.5</v>
      </c>
      <c r="G49" s="20">
        <f t="shared" si="19"/>
        <v>-99228.5</v>
      </c>
      <c r="H49" s="20">
        <f t="shared" si="19"/>
        <v>-122167.5</v>
      </c>
      <c r="I49" s="20">
        <f t="shared" si="19"/>
        <v>-67739</v>
      </c>
      <c r="J49" s="20">
        <f t="shared" si="19"/>
        <v>-77420</v>
      </c>
      <c r="K49" s="20">
        <f t="shared" si="19"/>
        <v>-70752.5</v>
      </c>
      <c r="L49" s="20">
        <f t="shared" si="19"/>
        <v>-41020</v>
      </c>
      <c r="M49" s="20">
        <f t="shared" si="19"/>
        <v>-22848</v>
      </c>
      <c r="N49" s="54">
        <f t="shared" si="18"/>
        <v>-853580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-3308.44</v>
      </c>
      <c r="C51" s="29">
        <f aca="true" t="shared" si="21" ref="C51:M51">SUM(C52:C58)</f>
        <v>-196.88</v>
      </c>
      <c r="D51" s="29">
        <f t="shared" si="21"/>
        <v>-2259.84</v>
      </c>
      <c r="E51" s="29">
        <f t="shared" si="21"/>
        <v>-1227.6</v>
      </c>
      <c r="F51" s="29">
        <f t="shared" si="21"/>
        <v>-2306.16</v>
      </c>
      <c r="G51" s="29">
        <f t="shared" si="21"/>
        <v>-2905.36</v>
      </c>
      <c r="H51" s="29">
        <f t="shared" si="21"/>
        <v>-2478.12</v>
      </c>
      <c r="I51" s="29">
        <f t="shared" si="21"/>
        <v>-2649.32</v>
      </c>
      <c r="J51" s="29">
        <f t="shared" si="21"/>
        <v>-2674.24</v>
      </c>
      <c r="K51" s="29">
        <f t="shared" si="21"/>
        <v>-2700.68</v>
      </c>
      <c r="L51" s="29">
        <f t="shared" si="21"/>
        <v>-1856.76</v>
      </c>
      <c r="M51" s="29">
        <f t="shared" si="21"/>
        <v>-761.84</v>
      </c>
      <c r="N51" s="29">
        <f>SUM(N52:N58)</f>
        <v>-25325.239999999998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-500</v>
      </c>
      <c r="F54" s="27">
        <v>-500</v>
      </c>
      <c r="G54" s="27">
        <v>-500</v>
      </c>
      <c r="H54" s="27">
        <v>0</v>
      </c>
      <c r="I54" s="27">
        <v>0</v>
      </c>
      <c r="J54" s="27">
        <v>-500</v>
      </c>
      <c r="K54" s="27">
        <v>0</v>
      </c>
      <c r="L54" s="27">
        <v>-500</v>
      </c>
      <c r="M54" s="27">
        <v>0</v>
      </c>
      <c r="N54" s="27">
        <f t="shared" si="18"/>
        <v>-2500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-3308.44</v>
      </c>
      <c r="C58" s="27">
        <v>-196.88</v>
      </c>
      <c r="D58" s="27">
        <v>-2259.84</v>
      </c>
      <c r="E58" s="27">
        <v>-727.6</v>
      </c>
      <c r="F58" s="27">
        <v>-1806.16</v>
      </c>
      <c r="G58" s="27">
        <v>-2405.36</v>
      </c>
      <c r="H58" s="27">
        <v>-2478.12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-22825.239999999998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512739.70632097503</v>
      </c>
      <c r="C61" s="32">
        <f t="shared" si="22"/>
        <v>323849.3112257481</v>
      </c>
      <c r="D61" s="32">
        <f t="shared" si="22"/>
        <v>360828.93767343997</v>
      </c>
      <c r="E61" s="32">
        <f t="shared" si="22"/>
        <v>92341.66124672</v>
      </c>
      <c r="F61" s="32">
        <f t="shared" si="22"/>
        <v>311425.2046992794</v>
      </c>
      <c r="G61" s="32">
        <f t="shared" si="22"/>
        <v>384417.0213064076</v>
      </c>
      <c r="H61" s="32">
        <f t="shared" si="22"/>
        <v>402489.4027721402</v>
      </c>
      <c r="I61" s="32">
        <f t="shared" si="22"/>
        <v>444387.84233919</v>
      </c>
      <c r="J61" s="32">
        <f t="shared" si="22"/>
        <v>338756.13004494295</v>
      </c>
      <c r="K61" s="32">
        <f t="shared" si="22"/>
        <v>449594.9016963</v>
      </c>
      <c r="L61" s="32">
        <f t="shared" si="22"/>
        <v>188409.63070288004</v>
      </c>
      <c r="M61" s="32">
        <f t="shared" si="22"/>
        <v>96493.262612</v>
      </c>
      <c r="N61" s="32">
        <f>SUM(B61:M61)</f>
        <v>3905733.0126400236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512739.71</v>
      </c>
      <c r="C64" s="42">
        <f aca="true" t="shared" si="23" ref="C64:M64">SUM(C65:C78)</f>
        <v>323849.31</v>
      </c>
      <c r="D64" s="42">
        <f t="shared" si="23"/>
        <v>360828.94</v>
      </c>
      <c r="E64" s="42">
        <f t="shared" si="23"/>
        <v>92341.66</v>
      </c>
      <c r="F64" s="42">
        <f t="shared" si="23"/>
        <v>311425.2</v>
      </c>
      <c r="G64" s="42">
        <f t="shared" si="23"/>
        <v>384417.02</v>
      </c>
      <c r="H64" s="42">
        <f t="shared" si="23"/>
        <v>402489.4</v>
      </c>
      <c r="I64" s="42">
        <f t="shared" si="23"/>
        <v>444387.84</v>
      </c>
      <c r="J64" s="42">
        <f t="shared" si="23"/>
        <v>338756.13</v>
      </c>
      <c r="K64" s="42">
        <f t="shared" si="23"/>
        <v>449594.9</v>
      </c>
      <c r="L64" s="42">
        <f t="shared" si="23"/>
        <v>188409.63</v>
      </c>
      <c r="M64" s="42">
        <f t="shared" si="23"/>
        <v>96493.26</v>
      </c>
      <c r="N64" s="32">
        <f>SUM(N65:N78)</f>
        <v>3905732.999999999</v>
      </c>
      <c r="P64" s="40"/>
    </row>
    <row r="65" spans="1:14" ht="18.75" customHeight="1">
      <c r="A65" s="17" t="s">
        <v>22</v>
      </c>
      <c r="B65" s="42">
        <v>102301.95</v>
      </c>
      <c r="C65" s="42">
        <v>93312.99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195614.94</v>
      </c>
    </row>
    <row r="66" spans="1:14" ht="18.75" customHeight="1">
      <c r="A66" s="17" t="s">
        <v>23</v>
      </c>
      <c r="B66" s="42">
        <v>410437.76</v>
      </c>
      <c r="C66" s="42">
        <v>230536.32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640974.0800000001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360828.94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360828.94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92341.66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92341.66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311425.2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311425.2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384417.02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384417.02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325890.15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325890.15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76599.25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76599.25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444387.84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444387.84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338756.13</v>
      </c>
      <c r="K74" s="41">
        <v>0</v>
      </c>
      <c r="L74" s="41">
        <v>0</v>
      </c>
      <c r="M74" s="41">
        <v>0</v>
      </c>
      <c r="N74" s="32">
        <f t="shared" si="24"/>
        <v>338756.13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449594.9</v>
      </c>
      <c r="L75" s="41">
        <v>0</v>
      </c>
      <c r="M75" s="41">
        <v>0</v>
      </c>
      <c r="N75" s="29">
        <f t="shared" si="24"/>
        <v>449594.9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188409.63</v>
      </c>
      <c r="M76" s="41">
        <v>0</v>
      </c>
      <c r="N76" s="32">
        <f t="shared" si="24"/>
        <v>188409.63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96493.26</v>
      </c>
      <c r="N77" s="29">
        <f t="shared" si="24"/>
        <v>96493.26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1.9536851697896016</v>
      </c>
      <c r="C82" s="52">
        <v>1.9181519714137374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1.6856836201505032</v>
      </c>
      <c r="C83" s="52">
        <v>1.5787380669972464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1.5711269876690734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1.989518505079826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1.8277185514962822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1.4542234791863484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1.7039693000210496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1.6258770005063603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1.6543670499611136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1.8687017982240866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1.7836677431345334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2.1204733527087365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2.0880232962447844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2015-02-27T14:09:55Z</dcterms:modified>
  <cp:category/>
  <cp:version/>
  <cp:contentType/>
  <cp:contentStatus/>
</cp:coreProperties>
</file>