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<sst xmlns="http://schemas.openxmlformats.org/spreadsheetml/2006/main" count="108" uniqueCount="107">
  <si>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</si>
  <si>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</si>
  <si>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</si>
  <si>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</si>
  <si>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</si>
  <si>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</si>
  <si>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</si>
  <si>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</si>
  <si>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</si>
  <si>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</si>
  <si>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</si>
  <si>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</si>
  <si>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</si>
  <si>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</si>
  <si>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</si>
  <si>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</si>
  <si>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</si>
  <si>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</si>
  <si>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</si>
  <si>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</si>
  <si>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</si>
  <si>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</si>
  <si>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</si>
  <si>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</si>
  <si>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</si>
  <si>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</si>
  <si>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</si>
  <si>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</si>
  <si>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</si>
  <si>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</si>
  <si>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</si>
  <si>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</si>
  <si>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</si>
  <si>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</si>
  <si>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</si>
  <si>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</si>
  <si>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</si>
  <si>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</si>
  <si>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</si>
  <si>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</si>
  <si>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</si>
  <si>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</si>
  <si>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</si>
  <si>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</si>
  <si>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</si>
  <si>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</si>
  <si>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</si>
  <si>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</si>
  <si>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</si>
  <si>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</si>
  <si>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</si>
  <si>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</si>
  <si>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</si>
  <si>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</si>
  <si>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</si>
  <si>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</si>
  <si>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</si>
  <si>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</si>
  <si>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</si>
  <si>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</si>
  <si>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</si>
  <si>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</si>
  <si>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</si>
  <si>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</si>
  <si>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</si>
  <si>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</si>
  <si>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</si>
  <si>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</si>
  <si>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</si>
  <si>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</si>
  <si>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</si>
  <si>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</si>
  <si>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</si>
  <si>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</si>
  <si>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</si>
  <si>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</si>
  <si>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</si>
  <si>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</si>
  <si>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</si>
  <si>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</si>
  <si>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</si>
  <si>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</si>
  <si>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</si>
  <si>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</si>
  <si>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</si>
  <si>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</si>
  <si>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</si>
  <si>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</si>
  <si>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</si>
  <si>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</si>
  <si>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</si>
  <si>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</si>
  <si>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</si>
  <si>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</si>
  <si>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</si>
  <si>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</si>
  <si>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</si>
  <si>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</si>
  <si>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</si>
  <si>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</si>
  <si>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</si>
  <si>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</si>
  <si>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</si>
  <si>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OPERAÇÃO 20/02/15 - VENCIMENTO 27/02/15</t>
  </si>
  <si>
    <t>10. Tarifa de Remuneração por Passageiro (2)</t>
  </si>
  <si>
    <t>7.3. Revisão de Remuneração pelo Transporte Coletivo (1)</t>
  </si>
  <si>
    <t>Nota:  (1) Revisão de passageiros transportados, processada pelo sistema de bilhetagem, dia 13/02/15, todas as áreas. Total de 3.097.322 passageiros.
               (2) Tarifa de remuneração de cada cooperativa considerando a aplicação dos fatores de integração e de gratuidade e, também,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</si>
</sst>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469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469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469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1">
      <c r="A2" s="72" t="s">
        <v>103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3" t="s">
        <v>3</v>
      </c>
      <c r="B4" s="73" t="s">
        <v>46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 t="s">
        <v>4</v>
      </c>
    </row>
    <row r="5" spans="1:14" ht="42" customHeight="1">
      <c r="A5" s="73"/>
      <c r="B5" s="4" t="s">
        <v>0</v>
      </c>
      <c r="C5" s="4" t="s">
        <v>1</v>
      </c>
      <c r="D5" s="4" t="s">
        <v>44</v>
      </c>
      <c r="E5" s="4" t="s">
        <v>68</v>
      </c>
      <c r="F5" s="4" t="s">
        <v>67</v>
      </c>
      <c r="G5" s="4" t="s">
        <v>69</v>
      </c>
      <c r="H5" s="4" t="s">
        <v>70</v>
      </c>
      <c r="I5" s="4" t="s">
        <v>71</v>
      </c>
      <c r="J5" s="4" t="s">
        <v>72</v>
      </c>
      <c r="K5" s="4" t="s">
        <v>71</v>
      </c>
      <c r="L5" s="4" t="s">
        <v>73</v>
      </c>
      <c r="M5" s="4" t="s">
        <v>74</v>
      </c>
      <c r="N5" s="73"/>
    </row>
    <row r="6" spans="1:14" ht="20.25" customHeight="1">
      <c r="A6" s="73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3"/>
    </row>
    <row r="7" spans="1:16" ht="18.75" customHeight="1">
      <c r="A7" s="9" t="s">
        <v>5</v>
      </c>
      <c r="B7" s="10">
        <f>B8+B20+B24</f>
        <v>499507</v>
      </c>
      <c r="C7" s="10">
        <f>C8+C20+C24</f>
        <v>368588</v>
      </c>
      <c r="D7" s="10">
        <f>D8+D20+D24</f>
        <v>366563</v>
      </c>
      <c r="E7" s="10">
        <f>E8+E20+E24</f>
        <v>74306</v>
      </c>
      <c r="F7" s="10">
        <f aca="true" t="shared" si="0" ref="F7:M7">F8+F20+F24</f>
        <v>284291</v>
      </c>
      <c r="G7" s="10">
        <f t="shared" si="0"/>
        <v>491727</v>
      </c>
      <c r="H7" s="10">
        <f t="shared" si="0"/>
        <v>452737</v>
      </c>
      <c r="I7" s="10">
        <f t="shared" si="0"/>
        <v>419366</v>
      </c>
      <c r="J7" s="10">
        <f t="shared" si="0"/>
        <v>303348</v>
      </c>
      <c r="K7" s="10">
        <f t="shared" si="0"/>
        <v>364700</v>
      </c>
      <c r="L7" s="10">
        <f t="shared" si="0"/>
        <v>160098</v>
      </c>
      <c r="M7" s="10">
        <f t="shared" si="0"/>
        <v>90814</v>
      </c>
      <c r="N7" s="10">
        <f>+N8+N20+N24</f>
        <v>3876045</v>
      </c>
      <c r="P7" s="39"/>
    </row>
    <row r="8" spans="1:14" ht="18.75" customHeight="1">
      <c r="A8" s="11" t="s">
        <v>31</v>
      </c>
      <c r="B8" s="12">
        <f>+B9+B12+B16</f>
        <v>275465</v>
      </c>
      <c r="C8" s="12">
        <f>+C9+C12+C16</f>
        <v>214457</v>
      </c>
      <c r="D8" s="12">
        <f>+D9+D12+D16</f>
        <v>228826</v>
      </c>
      <c r="E8" s="12">
        <f>+E9+E12+E16</f>
        <v>44281</v>
      </c>
      <c r="F8" s="12">
        <f aca="true" t="shared" si="1" ref="F8:M8">+F9+F12+F16</f>
        <v>166857</v>
      </c>
      <c r="G8" s="12">
        <f t="shared" si="1"/>
        <v>292181</v>
      </c>
      <c r="H8" s="12">
        <f t="shared" si="1"/>
        <v>257615</v>
      </c>
      <c r="I8" s="12">
        <f t="shared" si="1"/>
        <v>241249</v>
      </c>
      <c r="J8" s="12">
        <f t="shared" si="1"/>
        <v>177283</v>
      </c>
      <c r="K8" s="12">
        <f t="shared" si="1"/>
        <v>194356</v>
      </c>
      <c r="L8" s="12">
        <f t="shared" si="1"/>
        <v>95449</v>
      </c>
      <c r="M8" s="12">
        <f t="shared" si="1"/>
        <v>56761</v>
      </c>
      <c r="N8" s="12">
        <f>SUM(B8:M8)</f>
        <v>2244780</v>
      </c>
    </row>
    <row r="9" spans="1:14" ht="18.75" customHeight="1">
      <c r="A9" s="13" t="s">
        <v>6</v>
      </c>
      <c r="B9" s="14">
        <v>33344</v>
      </c>
      <c r="C9" s="14">
        <v>32383</v>
      </c>
      <c r="D9" s="14">
        <v>19921</v>
      </c>
      <c r="E9" s="14">
        <v>4592</v>
      </c>
      <c r="F9" s="14">
        <v>15763</v>
      </c>
      <c r="G9" s="14">
        <v>31459</v>
      </c>
      <c r="H9" s="14">
        <v>38722</v>
      </c>
      <c r="I9" s="14">
        <v>19635</v>
      </c>
      <c r="J9" s="14">
        <v>24085</v>
      </c>
      <c r="K9" s="14">
        <v>19206</v>
      </c>
      <c r="L9" s="14">
        <v>14368</v>
      </c>
      <c r="M9" s="14">
        <v>8342</v>
      </c>
      <c r="N9" s="12">
        <f aca="true" t="shared" si="2" ref="N9:N19">SUM(B9:M9)</f>
        <v>261820</v>
      </c>
    </row>
    <row r="10" spans="1:14" ht="18.75" customHeight="1">
      <c r="A10" s="15" t="s">
        <v>7</v>
      </c>
      <c r="B10" s="14">
        <f>+B9-B11</f>
        <v>33344</v>
      </c>
      <c r="C10" s="14">
        <f>+C9-C11</f>
        <v>32383</v>
      </c>
      <c r="D10" s="14">
        <f>+D9-D11</f>
        <v>19921</v>
      </c>
      <c r="E10" s="14">
        <f>+E9-E11</f>
        <v>4592</v>
      </c>
      <c r="F10" s="14">
        <f aca="true" t="shared" si="3" ref="F10:M10">+F9-F11</f>
        <v>15763</v>
      </c>
      <c r="G10" s="14">
        <f t="shared" si="3"/>
        <v>31459</v>
      </c>
      <c r="H10" s="14">
        <f t="shared" si="3"/>
        <v>38722</v>
      </c>
      <c r="I10" s="14">
        <f t="shared" si="3"/>
        <v>19635</v>
      </c>
      <c r="J10" s="14">
        <f t="shared" si="3"/>
        <v>24085</v>
      </c>
      <c r="K10" s="14">
        <f t="shared" si="3"/>
        <v>19206</v>
      </c>
      <c r="L10" s="14">
        <f t="shared" si="3"/>
        <v>14368</v>
      </c>
      <c r="M10" s="14">
        <f t="shared" si="3"/>
        <v>8342</v>
      </c>
      <c r="N10" s="12">
        <f t="shared" si="2"/>
        <v>261820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26</v>
      </c>
      <c r="B12" s="14">
        <f>B13+B14+B15</f>
        <v>231960</v>
      </c>
      <c r="C12" s="14">
        <f>C13+C14+C15</f>
        <v>174399</v>
      </c>
      <c r="D12" s="14">
        <f>D13+D14+D15</f>
        <v>202836</v>
      </c>
      <c r="E12" s="14">
        <f>E13+E14+E15</f>
        <v>38308</v>
      </c>
      <c r="F12" s="14">
        <f aca="true" t="shared" si="4" ref="F12:M12">F13+F14+F15</f>
        <v>145184</v>
      </c>
      <c r="G12" s="14">
        <f t="shared" si="4"/>
        <v>250212</v>
      </c>
      <c r="H12" s="14">
        <f t="shared" si="4"/>
        <v>210395</v>
      </c>
      <c r="I12" s="14">
        <f t="shared" si="4"/>
        <v>214123</v>
      </c>
      <c r="J12" s="14">
        <f t="shared" si="4"/>
        <v>147602</v>
      </c>
      <c r="K12" s="14">
        <f t="shared" si="4"/>
        <v>168351</v>
      </c>
      <c r="L12" s="14">
        <f t="shared" si="4"/>
        <v>78535</v>
      </c>
      <c r="M12" s="14">
        <f t="shared" si="4"/>
        <v>47121</v>
      </c>
      <c r="N12" s="12">
        <f t="shared" si="2"/>
        <v>1909026</v>
      </c>
    </row>
    <row r="13" spans="1:14" ht="18.75" customHeight="1">
      <c r="A13" s="15" t="s">
        <v>9</v>
      </c>
      <c r="B13" s="14">
        <v>117005</v>
      </c>
      <c r="C13" s="14">
        <v>90313</v>
      </c>
      <c r="D13" s="14">
        <v>100899</v>
      </c>
      <c r="E13" s="14">
        <v>19436</v>
      </c>
      <c r="F13" s="14">
        <v>72817</v>
      </c>
      <c r="G13" s="14">
        <v>127465</v>
      </c>
      <c r="H13" s="14">
        <v>111364</v>
      </c>
      <c r="I13" s="14">
        <v>112248</v>
      </c>
      <c r="J13" s="14">
        <v>75366</v>
      </c>
      <c r="K13" s="14">
        <v>85739</v>
      </c>
      <c r="L13" s="14">
        <v>39918</v>
      </c>
      <c r="M13" s="14">
        <v>23343</v>
      </c>
      <c r="N13" s="12">
        <f t="shared" si="2"/>
        <v>975913</v>
      </c>
    </row>
    <row r="14" spans="1:14" ht="18.75" customHeight="1">
      <c r="A14" s="15" t="s">
        <v>10</v>
      </c>
      <c r="B14" s="14">
        <v>104545</v>
      </c>
      <c r="C14" s="14">
        <v>75424</v>
      </c>
      <c r="D14" s="14">
        <v>93980</v>
      </c>
      <c r="E14" s="14">
        <v>16854</v>
      </c>
      <c r="F14" s="14">
        <v>64167</v>
      </c>
      <c r="G14" s="14">
        <v>109155</v>
      </c>
      <c r="H14" s="14">
        <v>89515</v>
      </c>
      <c r="I14" s="14">
        <v>93915</v>
      </c>
      <c r="J14" s="14">
        <v>65918</v>
      </c>
      <c r="K14" s="14">
        <v>75826</v>
      </c>
      <c r="L14" s="14">
        <v>35741</v>
      </c>
      <c r="M14" s="14">
        <v>22229</v>
      </c>
      <c r="N14" s="12">
        <f t="shared" si="2"/>
        <v>847269</v>
      </c>
    </row>
    <row r="15" spans="1:14" ht="18.75" customHeight="1">
      <c r="A15" s="15" t="s">
        <v>11</v>
      </c>
      <c r="B15" s="14">
        <v>10410</v>
      </c>
      <c r="C15" s="14">
        <v>8662</v>
      </c>
      <c r="D15" s="14">
        <v>7957</v>
      </c>
      <c r="E15" s="14">
        <v>2018</v>
      </c>
      <c r="F15" s="14">
        <v>8200</v>
      </c>
      <c r="G15" s="14">
        <v>13592</v>
      </c>
      <c r="H15" s="14">
        <v>9516</v>
      </c>
      <c r="I15" s="14">
        <v>7960</v>
      </c>
      <c r="J15" s="14">
        <v>6318</v>
      </c>
      <c r="K15" s="14">
        <v>6786</v>
      </c>
      <c r="L15" s="14">
        <v>2876</v>
      </c>
      <c r="M15" s="14">
        <v>1549</v>
      </c>
      <c r="N15" s="12">
        <f t="shared" si="2"/>
        <v>85844</v>
      </c>
    </row>
    <row r="16" spans="1:14" ht="18.75" customHeight="1">
      <c r="A16" s="16" t="s">
        <v>30</v>
      </c>
      <c r="B16" s="14">
        <f>B17+B18+B19</f>
        <v>10161</v>
      </c>
      <c r="C16" s="14">
        <f>C17+C18+C19</f>
        <v>7675</v>
      </c>
      <c r="D16" s="14">
        <f>D17+D18+D19</f>
        <v>6069</v>
      </c>
      <c r="E16" s="14">
        <f>E17+E18+E19</f>
        <v>1381</v>
      </c>
      <c r="F16" s="14">
        <f aca="true" t="shared" si="5" ref="F16:M16">F17+F18+F19</f>
        <v>5910</v>
      </c>
      <c r="G16" s="14">
        <f t="shared" si="5"/>
        <v>10510</v>
      </c>
      <c r="H16" s="14">
        <f t="shared" si="5"/>
        <v>8498</v>
      </c>
      <c r="I16" s="14">
        <f t="shared" si="5"/>
        <v>7491</v>
      </c>
      <c r="J16" s="14">
        <f t="shared" si="5"/>
        <v>5596</v>
      </c>
      <c r="K16" s="14">
        <f t="shared" si="5"/>
        <v>6799</v>
      </c>
      <c r="L16" s="14">
        <f t="shared" si="5"/>
        <v>2546</v>
      </c>
      <c r="M16" s="14">
        <f t="shared" si="5"/>
        <v>1298</v>
      </c>
      <c r="N16" s="12">
        <f t="shared" si="2"/>
        <v>73934</v>
      </c>
    </row>
    <row r="17" spans="1:14" ht="18.75" customHeight="1">
      <c r="A17" s="15" t="s">
        <v>27</v>
      </c>
      <c r="B17" s="14">
        <v>5420</v>
      </c>
      <c r="C17" s="14">
        <v>4435</v>
      </c>
      <c r="D17" s="14">
        <v>3336</v>
      </c>
      <c r="E17" s="14">
        <v>802</v>
      </c>
      <c r="F17" s="14">
        <v>3147</v>
      </c>
      <c r="G17" s="14">
        <v>6127</v>
      </c>
      <c r="H17" s="14">
        <v>4959</v>
      </c>
      <c r="I17" s="14">
        <v>4342</v>
      </c>
      <c r="J17" s="14">
        <v>3331</v>
      </c>
      <c r="K17" s="14">
        <v>3979</v>
      </c>
      <c r="L17" s="14">
        <v>1656</v>
      </c>
      <c r="M17" s="14">
        <v>784</v>
      </c>
      <c r="N17" s="12">
        <f t="shared" si="2"/>
        <v>42318</v>
      </c>
    </row>
    <row r="18" spans="1:14" ht="18.75" customHeight="1">
      <c r="A18" s="15" t="s">
        <v>28</v>
      </c>
      <c r="B18" s="14">
        <v>590</v>
      </c>
      <c r="C18" s="14">
        <v>356</v>
      </c>
      <c r="D18" s="14">
        <v>337</v>
      </c>
      <c r="E18" s="14">
        <v>74</v>
      </c>
      <c r="F18" s="14">
        <v>293</v>
      </c>
      <c r="G18" s="14">
        <v>538</v>
      </c>
      <c r="H18" s="14">
        <v>513</v>
      </c>
      <c r="I18" s="14">
        <v>359</v>
      </c>
      <c r="J18" s="14">
        <v>239</v>
      </c>
      <c r="K18" s="14">
        <v>390</v>
      </c>
      <c r="L18" s="14">
        <v>143</v>
      </c>
      <c r="M18" s="14">
        <v>85</v>
      </c>
      <c r="N18" s="12">
        <f t="shared" si="2"/>
        <v>3917</v>
      </c>
    </row>
    <row r="19" spans="1:14" ht="18.75" customHeight="1">
      <c r="A19" s="15" t="s">
        <v>29</v>
      </c>
      <c r="B19" s="14">
        <v>4151</v>
      </c>
      <c r="C19" s="14">
        <v>2884</v>
      </c>
      <c r="D19" s="14">
        <v>2396</v>
      </c>
      <c r="E19" s="14">
        <v>505</v>
      </c>
      <c r="F19" s="14">
        <v>2470</v>
      </c>
      <c r="G19" s="14">
        <v>3845</v>
      </c>
      <c r="H19" s="14">
        <v>3026</v>
      </c>
      <c r="I19" s="14">
        <v>2790</v>
      </c>
      <c r="J19" s="14">
        <v>2026</v>
      </c>
      <c r="K19" s="14">
        <v>2430</v>
      </c>
      <c r="L19" s="14">
        <v>747</v>
      </c>
      <c r="M19" s="14">
        <v>429</v>
      </c>
      <c r="N19" s="12">
        <f t="shared" si="2"/>
        <v>27699</v>
      </c>
    </row>
    <row r="20" spans="1:14" ht="18.75" customHeight="1">
      <c r="A20" s="17" t="s">
        <v>12</v>
      </c>
      <c r="B20" s="18">
        <f>B21+B22+B23</f>
        <v>164834</v>
      </c>
      <c r="C20" s="18">
        <f>C21+C22+C23</f>
        <v>103919</v>
      </c>
      <c r="D20" s="18">
        <f>D21+D22+D23</f>
        <v>91294</v>
      </c>
      <c r="E20" s="18">
        <f>E21+E22+E23</f>
        <v>18322</v>
      </c>
      <c r="F20" s="18">
        <f aca="true" t="shared" si="6" ref="F20:M20">F21+F22+F23</f>
        <v>74490</v>
      </c>
      <c r="G20" s="18">
        <f t="shared" si="6"/>
        <v>129110</v>
      </c>
      <c r="H20" s="18">
        <f t="shared" si="6"/>
        <v>134080</v>
      </c>
      <c r="I20" s="18">
        <f t="shared" si="6"/>
        <v>134149</v>
      </c>
      <c r="J20" s="18">
        <f t="shared" si="6"/>
        <v>88907</v>
      </c>
      <c r="K20" s="18">
        <f t="shared" si="6"/>
        <v>134871</v>
      </c>
      <c r="L20" s="18">
        <f t="shared" si="6"/>
        <v>52563</v>
      </c>
      <c r="M20" s="18">
        <f t="shared" si="6"/>
        <v>28626</v>
      </c>
      <c r="N20" s="12">
        <f aca="true" t="shared" si="7" ref="N20:N26">SUM(B20:M20)</f>
        <v>1155165</v>
      </c>
    </row>
    <row r="21" spans="1:14" ht="18.75" customHeight="1">
      <c r="A21" s="13" t="s">
        <v>13</v>
      </c>
      <c r="B21" s="14">
        <v>92339</v>
      </c>
      <c r="C21" s="14">
        <v>62874</v>
      </c>
      <c r="D21" s="14">
        <v>55072</v>
      </c>
      <c r="E21" s="14">
        <v>11119</v>
      </c>
      <c r="F21" s="14">
        <v>44871</v>
      </c>
      <c r="G21" s="14">
        <v>79337</v>
      </c>
      <c r="H21" s="14">
        <v>81156</v>
      </c>
      <c r="I21" s="14">
        <v>79543</v>
      </c>
      <c r="J21" s="14">
        <v>52088</v>
      </c>
      <c r="K21" s="14">
        <v>75905</v>
      </c>
      <c r="L21" s="14">
        <v>29814</v>
      </c>
      <c r="M21" s="14">
        <v>15980</v>
      </c>
      <c r="N21" s="12">
        <f t="shared" si="7"/>
        <v>680098</v>
      </c>
    </row>
    <row r="22" spans="1:14" ht="18.75" customHeight="1">
      <c r="A22" s="13" t="s">
        <v>14</v>
      </c>
      <c r="B22" s="14">
        <v>66253</v>
      </c>
      <c r="C22" s="14">
        <v>36851</v>
      </c>
      <c r="D22" s="14">
        <v>32801</v>
      </c>
      <c r="E22" s="14">
        <v>6311</v>
      </c>
      <c r="F22" s="14">
        <v>25981</v>
      </c>
      <c r="G22" s="14">
        <v>43958</v>
      </c>
      <c r="H22" s="14">
        <v>48112</v>
      </c>
      <c r="I22" s="14">
        <v>50107</v>
      </c>
      <c r="J22" s="14">
        <v>33614</v>
      </c>
      <c r="K22" s="14">
        <v>54387</v>
      </c>
      <c r="L22" s="14">
        <v>21157</v>
      </c>
      <c r="M22" s="14">
        <v>11850</v>
      </c>
      <c r="N22" s="12">
        <f t="shared" si="7"/>
        <v>431382</v>
      </c>
    </row>
    <row r="23" spans="1:14" ht="18.75" customHeight="1">
      <c r="A23" s="13" t="s">
        <v>15</v>
      </c>
      <c r="B23" s="14">
        <v>6242</v>
      </c>
      <c r="C23" s="14">
        <v>4194</v>
      </c>
      <c r="D23" s="14">
        <v>3421</v>
      </c>
      <c r="E23" s="14">
        <v>892</v>
      </c>
      <c r="F23" s="14">
        <v>3638</v>
      </c>
      <c r="G23" s="14">
        <v>5815</v>
      </c>
      <c r="H23" s="14">
        <v>4812</v>
      </c>
      <c r="I23" s="14">
        <v>4499</v>
      </c>
      <c r="J23" s="14">
        <v>3205</v>
      </c>
      <c r="K23" s="14">
        <v>4579</v>
      </c>
      <c r="L23" s="14">
        <v>1592</v>
      </c>
      <c r="M23" s="14">
        <v>796</v>
      </c>
      <c r="N23" s="12">
        <f t="shared" si="7"/>
        <v>43685</v>
      </c>
    </row>
    <row r="24" spans="1:14" ht="18.75" customHeight="1">
      <c r="A24" s="17" t="s">
        <v>16</v>
      </c>
      <c r="B24" s="14">
        <f>B25+B26</f>
        <v>59208</v>
      </c>
      <c r="C24" s="14">
        <f>C25+C26</f>
        <v>50212</v>
      </c>
      <c r="D24" s="14">
        <f>D25+D26</f>
        <v>46443</v>
      </c>
      <c r="E24" s="14">
        <f>E25+E26</f>
        <v>11703</v>
      </c>
      <c r="F24" s="14">
        <f aca="true" t="shared" si="8" ref="F24:M24">F25+F26</f>
        <v>42944</v>
      </c>
      <c r="G24" s="14">
        <f t="shared" si="8"/>
        <v>70436</v>
      </c>
      <c r="H24" s="14">
        <f t="shared" si="8"/>
        <v>61042</v>
      </c>
      <c r="I24" s="14">
        <f t="shared" si="8"/>
        <v>43968</v>
      </c>
      <c r="J24" s="14">
        <f t="shared" si="8"/>
        <v>37158</v>
      </c>
      <c r="K24" s="14">
        <f t="shared" si="8"/>
        <v>35473</v>
      </c>
      <c r="L24" s="14">
        <f t="shared" si="8"/>
        <v>12086</v>
      </c>
      <c r="M24" s="14">
        <f t="shared" si="8"/>
        <v>5427</v>
      </c>
      <c r="N24" s="12">
        <f t="shared" si="7"/>
        <v>476100</v>
      </c>
    </row>
    <row r="25" spans="1:14" ht="18.75" customHeight="1">
      <c r="A25" s="13" t="s">
        <v>17</v>
      </c>
      <c r="B25" s="14">
        <v>37893</v>
      </c>
      <c r="C25" s="14">
        <v>32136</v>
      </c>
      <c r="D25" s="14">
        <v>29724</v>
      </c>
      <c r="E25" s="14">
        <v>7490</v>
      </c>
      <c r="F25" s="14">
        <v>27484</v>
      </c>
      <c r="G25" s="14">
        <v>45079</v>
      </c>
      <c r="H25" s="14">
        <v>39067</v>
      </c>
      <c r="I25" s="14">
        <v>28140</v>
      </c>
      <c r="J25" s="14">
        <v>23781</v>
      </c>
      <c r="K25" s="14">
        <v>22703</v>
      </c>
      <c r="L25" s="14">
        <v>7735</v>
      </c>
      <c r="M25" s="14">
        <v>3473</v>
      </c>
      <c r="N25" s="12">
        <f t="shared" si="7"/>
        <v>304705</v>
      </c>
    </row>
    <row r="26" spans="1:14" ht="18.75" customHeight="1">
      <c r="A26" s="13" t="s">
        <v>18</v>
      </c>
      <c r="B26" s="14">
        <v>21315</v>
      </c>
      <c r="C26" s="14">
        <v>18076</v>
      </c>
      <c r="D26" s="14">
        <v>16719</v>
      </c>
      <c r="E26" s="14">
        <v>4213</v>
      </c>
      <c r="F26" s="14">
        <v>15460</v>
      </c>
      <c r="G26" s="14">
        <v>25357</v>
      </c>
      <c r="H26" s="14">
        <v>21975</v>
      </c>
      <c r="I26" s="14">
        <v>15828</v>
      </c>
      <c r="J26" s="14">
        <v>13377</v>
      </c>
      <c r="K26" s="14">
        <v>12770</v>
      </c>
      <c r="L26" s="14">
        <v>4351</v>
      </c>
      <c r="M26" s="14">
        <v>1954</v>
      </c>
      <c r="N26" s="12">
        <f t="shared" si="7"/>
        <v>171395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0.9588</v>
      </c>
      <c r="C30" s="22">
        <v>0.9255</v>
      </c>
      <c r="D30" s="22">
        <v>0.9591</v>
      </c>
      <c r="E30" s="22">
        <v>0.8966</v>
      </c>
      <c r="F30" s="22">
        <v>0.9484</v>
      </c>
      <c r="G30" s="22">
        <v>0.9701</v>
      </c>
      <c r="H30" s="22">
        <v>0.9281</v>
      </c>
      <c r="I30" s="22">
        <v>0.9471</v>
      </c>
      <c r="J30" s="22">
        <v>0.9781</v>
      </c>
      <c r="K30" s="22">
        <v>0.9526</v>
      </c>
      <c r="L30" s="22">
        <v>0.9564</v>
      </c>
      <c r="M30" s="22">
        <v>0.9919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8" t="s">
        <v>47</v>
      </c>
      <c r="B32" s="23">
        <f>(((+B$8+B$20)*B$29)+(B$24*B$30))/B$7</f>
        <v>0.9951164456153768</v>
      </c>
      <c r="C32" s="23">
        <f aca="true" t="shared" si="9" ref="C32:M32">(((+C$8+C$20)*C$29)+(C$24*C$30))/C$7</f>
        <v>0.9898510152256721</v>
      </c>
      <c r="D32" s="23">
        <f t="shared" si="9"/>
        <v>0.9948180293701219</v>
      </c>
      <c r="E32" s="23">
        <f t="shared" si="9"/>
        <v>0.9837147713509002</v>
      </c>
      <c r="F32" s="23">
        <f t="shared" si="9"/>
        <v>0.9922054852246466</v>
      </c>
      <c r="G32" s="23">
        <f t="shared" si="9"/>
        <v>0.9957170617029368</v>
      </c>
      <c r="H32" s="23">
        <f t="shared" si="9"/>
        <v>0.9903058071242244</v>
      </c>
      <c r="I32" s="23">
        <f t="shared" si="9"/>
        <v>0.9944537535231754</v>
      </c>
      <c r="J32" s="23">
        <f t="shared" si="9"/>
        <v>0.9973174037738834</v>
      </c>
      <c r="K32" s="23">
        <f t="shared" si="9"/>
        <v>0.9953895799287086</v>
      </c>
      <c r="L32" s="23">
        <f t="shared" si="9"/>
        <v>0.9967085809941412</v>
      </c>
      <c r="M32" s="23">
        <f t="shared" si="9"/>
        <v>0.9995159479815887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1.7322987085272479</v>
      </c>
      <c r="C35" s="26">
        <f>C32*C34</f>
        <v>1.6649294076095804</v>
      </c>
      <c r="D35" s="26">
        <f>D32*D34</f>
        <v>1.5710166319812964</v>
      </c>
      <c r="E35" s="26">
        <f>E32*E34</f>
        <v>1.9873005810830886</v>
      </c>
      <c r="F35" s="26">
        <f aca="true" t="shared" si="10" ref="F35:M35">F32*F34</f>
        <v>1.8275432832352767</v>
      </c>
      <c r="G35" s="26">
        <f t="shared" si="10"/>
        <v>1.4543443403233094</v>
      </c>
      <c r="H35" s="26">
        <f t="shared" si="10"/>
        <v>1.6877781870818156</v>
      </c>
      <c r="I35" s="26">
        <f t="shared" si="10"/>
        <v>1.6544727097365068</v>
      </c>
      <c r="J35" s="26">
        <f t="shared" si="10"/>
        <v>1.8686736194511253</v>
      </c>
      <c r="K35" s="26">
        <f t="shared" si="10"/>
        <v>1.7832404324422815</v>
      </c>
      <c r="L35" s="26">
        <f t="shared" si="10"/>
        <v>2.1207965186393336</v>
      </c>
      <c r="M35" s="26">
        <f t="shared" si="10"/>
        <v>2.0879888153335386</v>
      </c>
      <c r="N35" s="27"/>
    </row>
    <row r="36" spans="1:14" ht="18.75" customHeight="1">
      <c r="A36" s="60" t="s">
        <v>48</v>
      </c>
      <c r="B36" s="26">
        <v>-0.0002805566</v>
      </c>
      <c r="C36" s="26">
        <v>-0.0034153038</v>
      </c>
      <c r="D36" s="26">
        <v>0</v>
      </c>
      <c r="E36" s="26">
        <v>0</v>
      </c>
      <c r="F36" s="26">
        <v>-0.0010294381</v>
      </c>
      <c r="G36" s="26">
        <v>-0.0005611447</v>
      </c>
      <c r="H36" s="26">
        <v>-0.0009529153</v>
      </c>
      <c r="I36" s="26">
        <v>0</v>
      </c>
      <c r="J36" s="26">
        <v>-0.0004202764</v>
      </c>
      <c r="K36" s="26">
        <v>0</v>
      </c>
      <c r="L36" s="26">
        <v>0</v>
      </c>
      <c r="M36" s="26">
        <v>0</v>
      </c>
      <c r="N36" s="62"/>
    </row>
    <row r="37" spans="1:14" ht="15" customHeight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</row>
    <row r="38" spans="1:14" ht="18.75" customHeight="1">
      <c r="A38" s="63" t="s">
        <v>99</v>
      </c>
      <c r="B38" s="64">
        <f aca="true" t="shared" si="11" ref="B38:M38">B39*B40</f>
        <v>158.36</v>
      </c>
      <c r="C38" s="64">
        <f t="shared" si="11"/>
        <v>1502.2800000000002</v>
      </c>
      <c r="D38" s="64">
        <f t="shared" si="11"/>
        <v>0</v>
      </c>
      <c r="E38" s="64">
        <f t="shared" si="11"/>
        <v>0</v>
      </c>
      <c r="F38" s="64">
        <f t="shared" si="11"/>
        <v>376.64000000000004</v>
      </c>
      <c r="G38" s="64">
        <f t="shared" si="11"/>
        <v>312.44</v>
      </c>
      <c r="H38" s="64">
        <f t="shared" si="11"/>
        <v>530.72</v>
      </c>
      <c r="I38" s="64">
        <f t="shared" si="11"/>
        <v>0</v>
      </c>
      <c r="J38" s="64">
        <f t="shared" si="11"/>
        <v>149.8</v>
      </c>
      <c r="K38" s="64">
        <f t="shared" si="11"/>
        <v>0</v>
      </c>
      <c r="L38" s="64">
        <f t="shared" si="11"/>
        <v>0</v>
      </c>
      <c r="M38" s="64">
        <f t="shared" si="11"/>
        <v>0</v>
      </c>
      <c r="N38" s="28">
        <f>SUM(B38:M38)</f>
        <v>3030.2400000000007</v>
      </c>
    </row>
    <row r="39" spans="1:14" ht="18.75" customHeight="1">
      <c r="A39" s="60" t="s">
        <v>50</v>
      </c>
      <c r="B39" s="66">
        <v>37</v>
      </c>
      <c r="C39" s="66">
        <v>351</v>
      </c>
      <c r="D39" s="66">
        <v>0</v>
      </c>
      <c r="E39" s="66">
        <v>0</v>
      </c>
      <c r="F39" s="66">
        <v>88</v>
      </c>
      <c r="G39" s="66">
        <v>73</v>
      </c>
      <c r="H39" s="66">
        <v>124</v>
      </c>
      <c r="I39" s="66">
        <v>0</v>
      </c>
      <c r="J39" s="66">
        <v>35</v>
      </c>
      <c r="K39" s="66">
        <v>0</v>
      </c>
      <c r="L39" s="66">
        <v>0</v>
      </c>
      <c r="M39" s="66">
        <v>0</v>
      </c>
      <c r="N39" s="12">
        <f>SUM(B39:M39)</f>
        <v>708</v>
      </c>
    </row>
    <row r="40" spans="1:14" ht="18.75" customHeight="1">
      <c r="A40" s="60" t="s">
        <v>51</v>
      </c>
      <c r="B40" s="62">
        <v>4.28</v>
      </c>
      <c r="C40" s="62">
        <v>4.28</v>
      </c>
      <c r="D40" s="62">
        <v>0</v>
      </c>
      <c r="E40" s="62">
        <v>0</v>
      </c>
      <c r="F40" s="62">
        <v>4.28</v>
      </c>
      <c r="G40" s="62">
        <v>4.28</v>
      </c>
      <c r="H40" s="62">
        <v>4.28</v>
      </c>
      <c r="I40" s="62">
        <v>0</v>
      </c>
      <c r="J40" s="62">
        <v>4.28</v>
      </c>
      <c r="K40" s="62">
        <v>0</v>
      </c>
      <c r="L40" s="62">
        <v>0</v>
      </c>
      <c r="M40" s="62">
        <v>0</v>
      </c>
      <c r="N40" s="62"/>
    </row>
    <row r="41" spans="1:14" ht="15" customHeight="1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</row>
    <row r="42" spans="1:14" ht="18.75" customHeight="1">
      <c r="A42" s="67" t="s">
        <v>49</v>
      </c>
      <c r="B42" s="68">
        <f>B43+B44+B45</f>
        <v>865313.5510147238</v>
      </c>
      <c r="C42" s="68">
        <f aca="true" t="shared" si="12" ref="C42:N42">C43+C44+C45</f>
        <v>613916.4404949656</v>
      </c>
      <c r="D42" s="68">
        <f t="shared" si="12"/>
        <v>575876.56966896</v>
      </c>
      <c r="E42" s="68">
        <f t="shared" si="12"/>
        <v>147668.35697795998</v>
      </c>
      <c r="F42" s="68">
        <f>F43+F44+F45</f>
        <v>519638.08754735294</v>
      </c>
      <c r="G42" s="68">
        <f>G43+G44+G45</f>
        <v>715176.889434263</v>
      </c>
      <c r="H42" s="68">
        <f t="shared" si="12"/>
        <v>764218.9330706839</v>
      </c>
      <c r="I42" s="68">
        <f t="shared" si="12"/>
        <v>693829.60239136</v>
      </c>
      <c r="J42" s="68">
        <f t="shared" si="12"/>
        <v>566880.7151078727</v>
      </c>
      <c r="K42" s="68">
        <f t="shared" si="12"/>
        <v>650347.7857117001</v>
      </c>
      <c r="L42" s="68">
        <f t="shared" si="12"/>
        <v>339535.28104112</v>
      </c>
      <c r="M42" s="68">
        <f t="shared" si="12"/>
        <v>189618.61627569998</v>
      </c>
      <c r="N42" s="68">
        <f t="shared" si="12"/>
        <v>6642020.828736663</v>
      </c>
    </row>
    <row r="43" spans="1:14" ht="18.75" customHeight="1">
      <c r="A43" s="65" t="s">
        <v>100</v>
      </c>
      <c r="B43" s="62">
        <f aca="true" t="shared" si="13" ref="B43:H43">B35*B7</f>
        <v>865295.33100032</v>
      </c>
      <c r="C43" s="62">
        <f t="shared" si="13"/>
        <v>613673.000492</v>
      </c>
      <c r="D43" s="62">
        <f t="shared" si="13"/>
        <v>575876.56966896</v>
      </c>
      <c r="E43" s="62">
        <f t="shared" si="13"/>
        <v>147668.35697795998</v>
      </c>
      <c r="F43" s="62">
        <f t="shared" si="13"/>
        <v>519554.10753424006</v>
      </c>
      <c r="G43" s="62">
        <f t="shared" si="13"/>
        <v>715140.37943416</v>
      </c>
      <c r="H43" s="62">
        <f t="shared" si="13"/>
        <v>764119.6330848599</v>
      </c>
      <c r="I43" s="62">
        <f>I35*I7</f>
        <v>693829.60239136</v>
      </c>
      <c r="J43" s="62">
        <f>J35*J7</f>
        <v>566858.4051132599</v>
      </c>
      <c r="K43" s="62">
        <f>K35*K7</f>
        <v>650347.7857117001</v>
      </c>
      <c r="L43" s="62">
        <f>L35*L7</f>
        <v>339535.28104112</v>
      </c>
      <c r="M43" s="62">
        <f>M35*M7</f>
        <v>189618.61627569998</v>
      </c>
      <c r="N43" s="64">
        <f>SUM(B43:M43)</f>
        <v>6641517.068725641</v>
      </c>
    </row>
    <row r="44" spans="1:14" ht="18.75" customHeight="1">
      <c r="A44" s="65" t="s">
        <v>101</v>
      </c>
      <c r="B44" s="62">
        <f aca="true" t="shared" si="14" ref="B44:M44">B36*B7</f>
        <v>-140.1399855962</v>
      </c>
      <c r="C44" s="62">
        <f t="shared" si="14"/>
        <v>-1258.8399970344</v>
      </c>
      <c r="D44" s="62">
        <f t="shared" si="14"/>
        <v>0</v>
      </c>
      <c r="E44" s="62">
        <f t="shared" si="14"/>
        <v>0</v>
      </c>
      <c r="F44" s="62">
        <f t="shared" si="14"/>
        <v>-292.6599868871</v>
      </c>
      <c r="G44" s="62">
        <f t="shared" si="14"/>
        <v>-275.9299998969</v>
      </c>
      <c r="H44" s="62">
        <f t="shared" si="14"/>
        <v>-431.42001417610004</v>
      </c>
      <c r="I44" s="62">
        <f t="shared" si="14"/>
        <v>0</v>
      </c>
      <c r="J44" s="62">
        <f t="shared" si="14"/>
        <v>-127.4900053872</v>
      </c>
      <c r="K44" s="62">
        <f t="shared" si="14"/>
        <v>0</v>
      </c>
      <c r="L44" s="62">
        <f t="shared" si="14"/>
        <v>0</v>
      </c>
      <c r="M44" s="62">
        <f t="shared" si="14"/>
        <v>0</v>
      </c>
      <c r="N44" s="28">
        <f>SUM(B44:M44)</f>
        <v>-2526.4799889779</v>
      </c>
    </row>
    <row r="45" spans="1:14" ht="18.75" customHeight="1">
      <c r="A45" s="65" t="s">
        <v>52</v>
      </c>
      <c r="B45" s="62">
        <f aca="true" t="shared" si="15" ref="B45:M45">B38</f>
        <v>158.36</v>
      </c>
      <c r="C45" s="62">
        <f t="shared" si="15"/>
        <v>1502.2800000000002</v>
      </c>
      <c r="D45" s="62">
        <f t="shared" si="15"/>
        <v>0</v>
      </c>
      <c r="E45" s="62">
        <f t="shared" si="15"/>
        <v>0</v>
      </c>
      <c r="F45" s="62">
        <f t="shared" si="15"/>
        <v>376.64000000000004</v>
      </c>
      <c r="G45" s="62">
        <f t="shared" si="15"/>
        <v>312.44</v>
      </c>
      <c r="H45" s="62">
        <f t="shared" si="15"/>
        <v>530.72</v>
      </c>
      <c r="I45" s="62">
        <f t="shared" si="15"/>
        <v>0</v>
      </c>
      <c r="J45" s="62">
        <f t="shared" si="15"/>
        <v>149.8</v>
      </c>
      <c r="K45" s="62">
        <f t="shared" si="15"/>
        <v>0</v>
      </c>
      <c r="L45" s="62">
        <f t="shared" si="15"/>
        <v>0</v>
      </c>
      <c r="M45" s="62">
        <f t="shared" si="15"/>
        <v>0</v>
      </c>
      <c r="N45" s="64">
        <f>SUM(B45:M45)</f>
        <v>3030.2400000000007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59"/>
    </row>
    <row r="47" spans="1:16" ht="18.75" customHeight="1">
      <c r="A47" s="2" t="s">
        <v>53</v>
      </c>
      <c r="B47" s="28">
        <f aca="true" t="shared" si="16" ref="B47:N47">+B48+B51+B59</f>
        <v>-33688.5199999999</v>
      </c>
      <c r="C47" s="28">
        <f t="shared" si="16"/>
        <v>-25669.169999999984</v>
      </c>
      <c r="D47" s="28">
        <f t="shared" si="16"/>
        <v>-67181.90000000002</v>
      </c>
      <c r="E47" s="28">
        <f t="shared" si="16"/>
        <v>-15962.470000000001</v>
      </c>
      <c r="F47" s="28">
        <f t="shared" si="16"/>
        <v>-12641.619999999995</v>
      </c>
      <c r="G47" s="28">
        <f t="shared" si="16"/>
        <v>-99723.81</v>
      </c>
      <c r="H47" s="28">
        <f t="shared" si="16"/>
        <v>-94532.70999999996</v>
      </c>
      <c r="I47" s="28">
        <f t="shared" si="16"/>
        <v>-64186.78999999998</v>
      </c>
      <c r="J47" s="28">
        <f t="shared" si="16"/>
        <v>-30642.109999999986</v>
      </c>
      <c r="K47" s="28">
        <f t="shared" si="16"/>
        <v>-65432.52999999997</v>
      </c>
      <c r="L47" s="28">
        <f t="shared" si="16"/>
        <v>-22092.51000000001</v>
      </c>
      <c r="M47" s="28">
        <f t="shared" si="16"/>
        <v>-14897.550000000003</v>
      </c>
      <c r="N47" s="28">
        <f t="shared" si="16"/>
        <v>-546651.6900000004</v>
      </c>
      <c r="P47" s="40"/>
    </row>
    <row r="48" spans="1:16" ht="18.75" customHeight="1">
      <c r="A48" s="17" t="s">
        <v>54</v>
      </c>
      <c r="B48" s="29">
        <f>B49+B50</f>
        <v>-116704</v>
      </c>
      <c r="C48" s="29">
        <f>C49+C50</f>
        <v>-113340.5</v>
      </c>
      <c r="D48" s="29">
        <f>D49+D50</f>
        <v>-69723.5</v>
      </c>
      <c r="E48" s="29">
        <f>E49+E50</f>
        <v>-16072</v>
      </c>
      <c r="F48" s="29">
        <f aca="true" t="shared" si="17" ref="F48:M48">F49+F50</f>
        <v>-55170.5</v>
      </c>
      <c r="G48" s="29">
        <f t="shared" si="17"/>
        <v>-110106.5</v>
      </c>
      <c r="H48" s="29">
        <f t="shared" si="17"/>
        <v>-135527</v>
      </c>
      <c r="I48" s="29">
        <f t="shared" si="17"/>
        <v>-68722.5</v>
      </c>
      <c r="J48" s="29">
        <f t="shared" si="17"/>
        <v>-84297.5</v>
      </c>
      <c r="K48" s="29">
        <f t="shared" si="17"/>
        <v>-67221</v>
      </c>
      <c r="L48" s="29">
        <f t="shared" si="17"/>
        <v>-50288</v>
      </c>
      <c r="M48" s="29">
        <f t="shared" si="17"/>
        <v>-29197</v>
      </c>
      <c r="N48" s="28">
        <f aca="true" t="shared" si="18" ref="N48:N59">SUM(B48:M48)</f>
        <v>-916370</v>
      </c>
      <c r="P48" s="40"/>
    </row>
    <row r="49" spans="1:16" ht="18.75" customHeight="1">
      <c r="A49" s="13" t="s">
        <v>55</v>
      </c>
      <c r="B49" s="20">
        <f>ROUND(-B9*$D$3,2)</f>
        <v>-116704</v>
      </c>
      <c r="C49" s="20">
        <f>ROUND(-C9*$D$3,2)</f>
        <v>-113340.5</v>
      </c>
      <c r="D49" s="20">
        <f>ROUND(-D9*$D$3,2)</f>
        <v>-69723.5</v>
      </c>
      <c r="E49" s="20">
        <f>ROUND(-E9*$D$3,2)</f>
        <v>-16072</v>
      </c>
      <c r="F49" s="20">
        <f aca="true" t="shared" si="19" ref="F49:M49">ROUND(-F9*$D$3,2)</f>
        <v>-55170.5</v>
      </c>
      <c r="G49" s="20">
        <f t="shared" si="19"/>
        <v>-110106.5</v>
      </c>
      <c r="H49" s="20">
        <f t="shared" si="19"/>
        <v>-135527</v>
      </c>
      <c r="I49" s="20">
        <f t="shared" si="19"/>
        <v>-68722.5</v>
      </c>
      <c r="J49" s="20">
        <f t="shared" si="19"/>
        <v>-84297.5</v>
      </c>
      <c r="K49" s="20">
        <f t="shared" si="19"/>
        <v>-67221</v>
      </c>
      <c r="L49" s="20">
        <f t="shared" si="19"/>
        <v>-50288</v>
      </c>
      <c r="M49" s="20">
        <f t="shared" si="19"/>
        <v>-29197</v>
      </c>
      <c r="N49" s="53">
        <f t="shared" si="18"/>
        <v>-916370</v>
      </c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3">
        <f>SUM(B50:M50)</f>
        <v>0</v>
      </c>
      <c r="P50" s="40"/>
    </row>
    <row r="51" spans="1:16" ht="18.75" customHeight="1">
      <c r="A51" s="17" t="s">
        <v>57</v>
      </c>
      <c r="B51" s="29">
        <f>SUM(B52:B58)</f>
        <v>-598868.44</v>
      </c>
      <c r="C51" s="29">
        <f aca="true" t="shared" si="21" ref="C51:M51">SUM(C52:C58)</f>
        <v>-361362.48</v>
      </c>
      <c r="D51" s="29">
        <f t="shared" si="21"/>
        <v>-351739.84</v>
      </c>
      <c r="E51" s="29">
        <f t="shared" si="21"/>
        <v>-103847.6</v>
      </c>
      <c r="F51" s="29">
        <f t="shared" si="21"/>
        <v>-365286.88</v>
      </c>
      <c r="G51" s="29">
        <f t="shared" si="21"/>
        <v>-470065.36</v>
      </c>
      <c r="H51" s="29">
        <f t="shared" si="21"/>
        <v>-554703.84</v>
      </c>
      <c r="I51" s="29">
        <f t="shared" si="21"/>
        <v>-413041.92</v>
      </c>
      <c r="J51" s="29">
        <f t="shared" si="21"/>
        <v>-283754.24</v>
      </c>
      <c r="K51" s="29">
        <f t="shared" si="21"/>
        <v>-363730.56</v>
      </c>
      <c r="L51" s="29">
        <f t="shared" si="21"/>
        <v>-211416.76</v>
      </c>
      <c r="M51" s="29">
        <f t="shared" si="21"/>
        <v>-108741.84</v>
      </c>
      <c r="N51" s="29">
        <f>SUM(N52:N58)</f>
        <v>-4186559.7600000002</v>
      </c>
      <c r="P51" s="46"/>
    </row>
    <row r="52" spans="1:14" ht="18.75" customHeight="1">
      <c r="A52" s="13" t="s">
        <v>58</v>
      </c>
      <c r="B52" s="27">
        <v>-3060</v>
      </c>
      <c r="C52" s="27">
        <v>-1080</v>
      </c>
      <c r="D52" s="27">
        <v>-21480</v>
      </c>
      <c r="E52" s="27">
        <v>-1620</v>
      </c>
      <c r="F52" s="27">
        <v>-7806</v>
      </c>
      <c r="G52" s="27">
        <v>-24660</v>
      </c>
      <c r="H52" s="27">
        <v>-21225.72</v>
      </c>
      <c r="I52" s="27">
        <v>-53392.6</v>
      </c>
      <c r="J52" s="27">
        <v>-5580</v>
      </c>
      <c r="K52" s="27">
        <v>-65529.88</v>
      </c>
      <c r="L52" s="27">
        <v>-3060</v>
      </c>
      <c r="M52" s="27">
        <v>-1980</v>
      </c>
      <c r="N52" s="27">
        <f t="shared" si="18"/>
        <v>-210474.2</v>
      </c>
    </row>
    <row r="53" spans="1:14" ht="18.75" customHeight="1">
      <c r="A53" s="13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60</v>
      </c>
      <c r="B54" s="27">
        <v>0</v>
      </c>
      <c r="C54" s="27">
        <v>0</v>
      </c>
      <c r="D54" s="27">
        <v>0</v>
      </c>
      <c r="E54" s="27">
        <v>-1000</v>
      </c>
      <c r="F54" s="27">
        <v>-1000</v>
      </c>
      <c r="G54" s="27">
        <v>-1000</v>
      </c>
      <c r="H54" s="27">
        <v>0</v>
      </c>
      <c r="I54" s="27">
        <v>0</v>
      </c>
      <c r="J54" s="27">
        <v>-1000</v>
      </c>
      <c r="K54" s="27">
        <v>0</v>
      </c>
      <c r="L54" s="27">
        <v>-1000</v>
      </c>
      <c r="M54" s="27">
        <v>0</v>
      </c>
      <c r="N54" s="27">
        <f t="shared" si="18"/>
        <v>-5000</v>
      </c>
    </row>
    <row r="55" spans="1:14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63</v>
      </c>
      <c r="B57" s="27">
        <v>-592500</v>
      </c>
      <c r="C57" s="27">
        <v>-360000</v>
      </c>
      <c r="D57" s="27">
        <v>-328000</v>
      </c>
      <c r="E57" s="27">
        <v>-100500</v>
      </c>
      <c r="F57" s="27">
        <v>-355000</v>
      </c>
      <c r="G57" s="27">
        <v>-442000</v>
      </c>
      <c r="H57" s="27">
        <v>-531000</v>
      </c>
      <c r="I57" s="27">
        <v>-357000</v>
      </c>
      <c r="J57" s="27">
        <v>-275000</v>
      </c>
      <c r="K57" s="27">
        <v>-295500</v>
      </c>
      <c r="L57" s="27">
        <v>-206000</v>
      </c>
      <c r="M57" s="27">
        <v>-106000</v>
      </c>
      <c r="N57" s="27">
        <f t="shared" si="18"/>
        <v>-3948500</v>
      </c>
    </row>
    <row r="58" spans="1:14" ht="18.75" customHeight="1">
      <c r="A58" s="16" t="s">
        <v>102</v>
      </c>
      <c r="B58" s="27">
        <v>-3308.44</v>
      </c>
      <c r="C58" s="27">
        <v>-282.48</v>
      </c>
      <c r="D58" s="27">
        <v>-2259.84</v>
      </c>
      <c r="E58" s="27">
        <v>-727.6</v>
      </c>
      <c r="F58" s="27">
        <v>-1480.88</v>
      </c>
      <c r="G58" s="27">
        <v>-2405.36</v>
      </c>
      <c r="H58" s="27">
        <v>-2478.12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-761.84</v>
      </c>
      <c r="N58" s="27">
        <f t="shared" si="18"/>
        <v>-22585.559999999998</v>
      </c>
    </row>
    <row r="59" spans="1:14" ht="18.75" customHeight="1">
      <c r="A59" s="17" t="s">
        <v>105</v>
      </c>
      <c r="B59" s="30">
        <v>681883.92</v>
      </c>
      <c r="C59" s="30">
        <v>449033.81</v>
      </c>
      <c r="D59" s="30">
        <v>354281.44</v>
      </c>
      <c r="E59" s="30">
        <v>103957.13</v>
      </c>
      <c r="F59" s="30">
        <v>407815.76</v>
      </c>
      <c r="G59" s="30">
        <v>480448.05</v>
      </c>
      <c r="H59" s="30">
        <v>595698.13</v>
      </c>
      <c r="I59" s="30">
        <v>417577.63</v>
      </c>
      <c r="J59" s="30">
        <v>337409.63</v>
      </c>
      <c r="K59" s="30">
        <v>365519.03</v>
      </c>
      <c r="L59" s="30">
        <v>239612.25</v>
      </c>
      <c r="M59" s="30">
        <v>123041.29</v>
      </c>
      <c r="N59" s="27">
        <f t="shared" si="18"/>
        <v>4556278.069999999</v>
      </c>
    </row>
    <row r="60" spans="1:14" ht="15" customHeight="1">
      <c r="A60" s="3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6" ht="15.75">
      <c r="A61" s="2" t="s">
        <v>64</v>
      </c>
      <c r="B61" s="32">
        <f aca="true" t="shared" si="22" ref="B61:M61">+B42+B47</f>
        <v>831625.0310147239</v>
      </c>
      <c r="C61" s="32">
        <f t="shared" si="22"/>
        <v>588247.2704949656</v>
      </c>
      <c r="D61" s="32">
        <f t="shared" si="22"/>
        <v>508694.6696689599</v>
      </c>
      <c r="E61" s="32">
        <f t="shared" si="22"/>
        <v>131705.88697795998</v>
      </c>
      <c r="F61" s="32">
        <f t="shared" si="22"/>
        <v>506996.46754735295</v>
      </c>
      <c r="G61" s="32">
        <f t="shared" si="22"/>
        <v>615453.079434263</v>
      </c>
      <c r="H61" s="32">
        <f t="shared" si="22"/>
        <v>669686.2230706839</v>
      </c>
      <c r="I61" s="32">
        <f t="shared" si="22"/>
        <v>629642.81239136</v>
      </c>
      <c r="J61" s="32">
        <f t="shared" si="22"/>
        <v>536238.6051078727</v>
      </c>
      <c r="K61" s="32">
        <f t="shared" si="22"/>
        <v>584915.2557117001</v>
      </c>
      <c r="L61" s="32">
        <f t="shared" si="22"/>
        <v>317442.77104112</v>
      </c>
      <c r="M61" s="32">
        <f t="shared" si="22"/>
        <v>174721.0662757</v>
      </c>
      <c r="N61" s="32">
        <f>SUM(B61:M61)</f>
        <v>6095369.138736662</v>
      </c>
      <c r="P61" s="40"/>
    </row>
    <row r="62" spans="1:16" ht="15" customHeight="1">
      <c r="A62" s="38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5"/>
      <c r="P62" s="37"/>
    </row>
    <row r="63" spans="1:14" ht="15" customHeight="1">
      <c r="A63" s="31"/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/>
      <c r="N63" s="34"/>
    </row>
    <row r="64" spans="1:16" ht="18.75" customHeight="1">
      <c r="A64" s="2" t="s">
        <v>65</v>
      </c>
      <c r="B64" s="42">
        <f>SUM(B65:B78)</f>
        <v>831625.04</v>
      </c>
      <c r="C64" s="42">
        <f aca="true" t="shared" si="23" ref="C64:M64">SUM(C65:C78)</f>
        <v>588247.27</v>
      </c>
      <c r="D64" s="42">
        <f t="shared" si="23"/>
        <v>508694.67</v>
      </c>
      <c r="E64" s="42">
        <f t="shared" si="23"/>
        <v>131705.89</v>
      </c>
      <c r="F64" s="42">
        <f t="shared" si="23"/>
        <v>506996.47</v>
      </c>
      <c r="G64" s="42">
        <f t="shared" si="23"/>
        <v>615453.08</v>
      </c>
      <c r="H64" s="42">
        <f t="shared" si="23"/>
        <v>669686.22</v>
      </c>
      <c r="I64" s="42">
        <f t="shared" si="23"/>
        <v>629642.81</v>
      </c>
      <c r="J64" s="42">
        <f t="shared" si="23"/>
        <v>536238.61</v>
      </c>
      <c r="K64" s="42">
        <f t="shared" si="23"/>
        <v>584915.26</v>
      </c>
      <c r="L64" s="42">
        <f t="shared" si="23"/>
        <v>317442.77</v>
      </c>
      <c r="M64" s="42">
        <f t="shared" si="23"/>
        <v>174721.07</v>
      </c>
      <c r="N64" s="32">
        <f>SUM(N65:N78)</f>
        <v>6095369.160000001</v>
      </c>
      <c r="P64" s="40"/>
    </row>
    <row r="65" spans="1:14" ht="18.75" customHeight="1">
      <c r="A65" s="17" t="s">
        <v>22</v>
      </c>
      <c r="B65" s="42">
        <v>149003.56</v>
      </c>
      <c r="C65" s="42">
        <v>113061.9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262065.46</v>
      </c>
    </row>
    <row r="66" spans="1:14" ht="18.75" customHeight="1">
      <c r="A66" s="17" t="s">
        <v>23</v>
      </c>
      <c r="B66" s="42">
        <v>447481.53</v>
      </c>
      <c r="C66" s="42">
        <v>314779.44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762260.97</v>
      </c>
    </row>
    <row r="67" spans="1:14" ht="18.75" customHeight="1">
      <c r="A67" s="17" t="s">
        <v>85</v>
      </c>
      <c r="B67" s="41">
        <v>0</v>
      </c>
      <c r="C67" s="41">
        <v>0</v>
      </c>
      <c r="D67" s="29">
        <v>508694.67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508694.67</v>
      </c>
    </row>
    <row r="68" spans="1:14" ht="18.75" customHeight="1">
      <c r="A68" s="17" t="s">
        <v>75</v>
      </c>
      <c r="B68" s="41">
        <v>0</v>
      </c>
      <c r="C68" s="41">
        <v>0</v>
      </c>
      <c r="D68" s="41">
        <v>0</v>
      </c>
      <c r="E68" s="29">
        <v>131705.89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131705.89</v>
      </c>
    </row>
    <row r="69" spans="1:14" ht="18.75" customHeight="1">
      <c r="A69" s="17" t="s">
        <v>76</v>
      </c>
      <c r="B69" s="41">
        <v>0</v>
      </c>
      <c r="C69" s="41">
        <v>0</v>
      </c>
      <c r="D69" s="41">
        <v>0</v>
      </c>
      <c r="E69" s="41">
        <v>0</v>
      </c>
      <c r="F69" s="29">
        <v>506996.47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506996.47</v>
      </c>
    </row>
    <row r="70" spans="1:14" ht="18.75" customHeight="1">
      <c r="A70" s="17" t="s">
        <v>77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615453.08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615453.08</v>
      </c>
    </row>
    <row r="71" spans="1:14" ht="18.75" customHeight="1">
      <c r="A71" s="17" t="s">
        <v>78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535471.28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535471.28</v>
      </c>
    </row>
    <row r="72" spans="1:14" ht="18.75" customHeight="1">
      <c r="A72" s="17" t="s">
        <v>79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134214.94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134214.94</v>
      </c>
    </row>
    <row r="73" spans="1:14" ht="18.75" customHeight="1">
      <c r="A73" s="17" t="s">
        <v>80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629642.81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629642.81</v>
      </c>
    </row>
    <row r="74" spans="1:14" ht="18.75" customHeight="1">
      <c r="A74" s="17" t="s">
        <v>81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536238.61</v>
      </c>
      <c r="K74" s="41">
        <v>0</v>
      </c>
      <c r="L74" s="41">
        <v>0</v>
      </c>
      <c r="M74" s="41">
        <v>0</v>
      </c>
      <c r="N74" s="32">
        <f t="shared" si="24"/>
        <v>536238.61</v>
      </c>
    </row>
    <row r="75" spans="1:14" ht="18.75" customHeight="1">
      <c r="A75" s="17" t="s">
        <v>82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584915.26</v>
      </c>
      <c r="L75" s="41">
        <v>0</v>
      </c>
      <c r="M75" s="41">
        <v>0</v>
      </c>
      <c r="N75" s="29">
        <f t="shared" si="24"/>
        <v>584915.26</v>
      </c>
    </row>
    <row r="76" spans="1:14" ht="18.75" customHeight="1">
      <c r="A76" s="17" t="s">
        <v>83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317442.77</v>
      </c>
      <c r="M76" s="41">
        <v>0</v>
      </c>
      <c r="N76" s="32">
        <f t="shared" si="24"/>
        <v>317442.77</v>
      </c>
    </row>
    <row r="77" spans="1:14" ht="18.75" customHeight="1">
      <c r="A77" s="17" t="s">
        <v>84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174721.07</v>
      </c>
      <c r="N77" s="29">
        <f t="shared" si="24"/>
        <v>174721.07</v>
      </c>
    </row>
    <row r="78" spans="1:14" ht="18.75" customHeight="1">
      <c r="A78" s="38" t="s">
        <v>66</v>
      </c>
      <c r="B78" s="36">
        <v>235139.95</v>
      </c>
      <c r="C78" s="36">
        <v>160405.93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395545.88</v>
      </c>
    </row>
    <row r="79" spans="1:14" ht="17.25" customHeight="1">
      <c r="A79" s="69"/>
      <c r="B79" s="70">
        <v>0</v>
      </c>
      <c r="C79" s="70">
        <v>0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/>
      <c r="K79" s="70"/>
      <c r="L79" s="70">
        <v>0</v>
      </c>
      <c r="M79" s="70">
        <v>0</v>
      </c>
      <c r="N79" s="70"/>
    </row>
    <row r="80" spans="1:14" ht="15" customHeight="1">
      <c r="A80" s="43"/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/>
      <c r="N80" s="45"/>
    </row>
    <row r="81" spans="1:14" ht="18.75" customHeight="1">
      <c r="A81" s="2" t="s">
        <v>104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96</v>
      </c>
      <c r="B82" s="51">
        <v>1.947775111802012</v>
      </c>
      <c r="C82" s="51">
        <v>1.929903882189546</v>
      </c>
      <c r="D82" s="51">
        <v>0</v>
      </c>
      <c r="E82" s="51">
        <v>0</v>
      </c>
      <c r="F82" s="41">
        <v>0</v>
      </c>
      <c r="G82" s="41">
        <v>0</v>
      </c>
      <c r="H82" s="51">
        <v>0</v>
      </c>
      <c r="I82" s="51">
        <v>0</v>
      </c>
      <c r="J82" s="51">
        <v>0</v>
      </c>
      <c r="K82" s="41">
        <v>0</v>
      </c>
      <c r="L82" s="51">
        <v>0</v>
      </c>
      <c r="M82" s="51">
        <v>0</v>
      </c>
      <c r="N82" s="32"/>
    </row>
    <row r="83" spans="1:14" ht="18.75" customHeight="1">
      <c r="A83" s="17" t="s">
        <v>97</v>
      </c>
      <c r="B83" s="51">
        <v>1.6857272590046113</v>
      </c>
      <c r="C83" s="51">
        <v>1.5784164309415332</v>
      </c>
      <c r="D83" s="51">
        <v>0</v>
      </c>
      <c r="E83" s="51">
        <v>0</v>
      </c>
      <c r="F83" s="41">
        <v>0</v>
      </c>
      <c r="G83" s="41">
        <v>0</v>
      </c>
      <c r="H83" s="51">
        <v>0</v>
      </c>
      <c r="I83" s="51">
        <v>0</v>
      </c>
      <c r="J83" s="51">
        <v>0</v>
      </c>
      <c r="K83" s="41">
        <v>0</v>
      </c>
      <c r="L83" s="51">
        <v>0</v>
      </c>
      <c r="M83" s="51">
        <v>0</v>
      </c>
      <c r="N83" s="32"/>
    </row>
    <row r="84" spans="1:14" ht="18.75" customHeight="1">
      <c r="A84" s="17" t="s">
        <v>98</v>
      </c>
      <c r="B84" s="51">
        <v>0</v>
      </c>
      <c r="C84" s="51">
        <v>0</v>
      </c>
      <c r="D84" s="24">
        <v>1.5710166328843884</v>
      </c>
      <c r="E84" s="51">
        <v>0</v>
      </c>
      <c r="F84" s="41">
        <v>0</v>
      </c>
      <c r="G84" s="41">
        <v>0</v>
      </c>
      <c r="H84" s="51">
        <v>0</v>
      </c>
      <c r="I84" s="51">
        <v>0</v>
      </c>
      <c r="J84" s="51">
        <v>0</v>
      </c>
      <c r="K84" s="41">
        <v>0</v>
      </c>
      <c r="L84" s="51">
        <v>0</v>
      </c>
      <c r="M84" s="51">
        <v>0</v>
      </c>
      <c r="N84" s="29"/>
    </row>
    <row r="85" spans="1:14" ht="18.75" customHeight="1">
      <c r="A85" s="17" t="s">
        <v>86</v>
      </c>
      <c r="B85" s="51">
        <v>0</v>
      </c>
      <c r="C85" s="51">
        <v>0</v>
      </c>
      <c r="D85" s="51">
        <v>0</v>
      </c>
      <c r="E85" s="51">
        <v>1.9873006217532903</v>
      </c>
      <c r="F85" s="41">
        <v>0</v>
      </c>
      <c r="G85" s="41">
        <v>0</v>
      </c>
      <c r="H85" s="51">
        <v>0</v>
      </c>
      <c r="I85" s="51">
        <v>0</v>
      </c>
      <c r="J85" s="51">
        <v>0</v>
      </c>
      <c r="K85" s="41">
        <v>0</v>
      </c>
      <c r="L85" s="51">
        <v>0</v>
      </c>
      <c r="M85" s="51">
        <v>0</v>
      </c>
      <c r="N85" s="32"/>
    </row>
    <row r="86" spans="1:14" ht="18.75" customHeight="1">
      <c r="A86" s="17" t="s">
        <v>87</v>
      </c>
      <c r="B86" s="51">
        <v>0</v>
      </c>
      <c r="C86" s="51">
        <v>0</v>
      </c>
      <c r="D86" s="51">
        <v>0</v>
      </c>
      <c r="E86" s="51">
        <v>0</v>
      </c>
      <c r="F86" s="51">
        <v>1.827543291908643</v>
      </c>
      <c r="G86" s="41">
        <v>0</v>
      </c>
      <c r="H86" s="51">
        <v>0</v>
      </c>
      <c r="I86" s="51">
        <v>0</v>
      </c>
      <c r="J86" s="51">
        <v>0</v>
      </c>
      <c r="K86" s="41">
        <v>0</v>
      </c>
      <c r="L86" s="51">
        <v>0</v>
      </c>
      <c r="M86" s="51">
        <v>0</v>
      </c>
      <c r="N86" s="29"/>
    </row>
    <row r="87" spans="1:14" ht="18.75" customHeight="1">
      <c r="A87" s="17" t="s">
        <v>88</v>
      </c>
      <c r="B87" s="51">
        <v>0</v>
      </c>
      <c r="C87" s="51">
        <v>0</v>
      </c>
      <c r="D87" s="51">
        <v>0</v>
      </c>
      <c r="E87" s="51">
        <v>0</v>
      </c>
      <c r="F87" s="41">
        <v>0</v>
      </c>
      <c r="G87" s="51">
        <v>1.4543443414740294</v>
      </c>
      <c r="H87" s="51">
        <v>0</v>
      </c>
      <c r="I87" s="51">
        <v>0</v>
      </c>
      <c r="J87" s="51">
        <v>0</v>
      </c>
      <c r="K87" s="41">
        <v>0</v>
      </c>
      <c r="L87" s="51">
        <v>0</v>
      </c>
      <c r="M87" s="51">
        <v>0</v>
      </c>
      <c r="N87" s="32"/>
    </row>
    <row r="88" spans="1:14" ht="18.75" customHeight="1">
      <c r="A88" s="17" t="s">
        <v>89</v>
      </c>
      <c r="B88" s="51">
        <v>0</v>
      </c>
      <c r="C88" s="51">
        <v>0</v>
      </c>
      <c r="D88" s="51">
        <v>0</v>
      </c>
      <c r="E88" s="51">
        <v>0</v>
      </c>
      <c r="F88" s="41">
        <v>0</v>
      </c>
      <c r="G88" s="41">
        <v>0</v>
      </c>
      <c r="H88" s="51">
        <v>1.7060083924245069</v>
      </c>
      <c r="I88" s="51">
        <v>0</v>
      </c>
      <c r="J88" s="51">
        <v>0</v>
      </c>
      <c r="K88" s="41">
        <v>0</v>
      </c>
      <c r="L88" s="51">
        <v>0</v>
      </c>
      <c r="M88" s="51">
        <v>0</v>
      </c>
      <c r="N88" s="32"/>
    </row>
    <row r="89" spans="1:14" ht="18.75" customHeight="1">
      <c r="A89" s="17" t="s">
        <v>90</v>
      </c>
      <c r="B89" s="51">
        <v>0</v>
      </c>
      <c r="C89" s="51">
        <v>0</v>
      </c>
      <c r="D89" s="51">
        <v>0</v>
      </c>
      <c r="E89" s="51">
        <v>0</v>
      </c>
      <c r="F89" s="41">
        <v>0</v>
      </c>
      <c r="G89" s="41">
        <v>0</v>
      </c>
      <c r="H89" s="51">
        <v>1.6259830708966803</v>
      </c>
      <c r="I89" s="51">
        <v>0</v>
      </c>
      <c r="J89" s="51">
        <v>0</v>
      </c>
      <c r="K89" s="41">
        <v>0</v>
      </c>
      <c r="L89" s="51">
        <v>0</v>
      </c>
      <c r="M89" s="51">
        <v>0</v>
      </c>
      <c r="N89" s="32"/>
    </row>
    <row r="90" spans="1:14" ht="18.75" customHeight="1">
      <c r="A90" s="17" t="s">
        <v>91</v>
      </c>
      <c r="B90" s="51">
        <v>0</v>
      </c>
      <c r="C90" s="51">
        <v>0</v>
      </c>
      <c r="D90" s="51">
        <v>0</v>
      </c>
      <c r="E90" s="51">
        <v>0</v>
      </c>
      <c r="F90" s="41">
        <v>0</v>
      </c>
      <c r="G90" s="41">
        <v>0</v>
      </c>
      <c r="H90" s="51">
        <v>0</v>
      </c>
      <c r="I90" s="51">
        <v>1.6544727040341851</v>
      </c>
      <c r="J90" s="51">
        <v>0</v>
      </c>
      <c r="K90" s="41">
        <v>0</v>
      </c>
      <c r="L90" s="51">
        <v>0</v>
      </c>
      <c r="M90" s="51">
        <v>0</v>
      </c>
      <c r="N90" s="29"/>
    </row>
    <row r="91" spans="1:14" ht="18.75" customHeight="1">
      <c r="A91" s="17" t="s">
        <v>92</v>
      </c>
      <c r="B91" s="51">
        <v>0</v>
      </c>
      <c r="C91" s="51">
        <v>0</v>
      </c>
      <c r="D91" s="51">
        <v>0</v>
      </c>
      <c r="E91" s="51">
        <v>0</v>
      </c>
      <c r="F91" s="41">
        <v>0</v>
      </c>
      <c r="G91" s="41">
        <v>0</v>
      </c>
      <c r="H91" s="51">
        <v>0</v>
      </c>
      <c r="I91" s="51">
        <v>0</v>
      </c>
      <c r="J91" s="51">
        <v>1.8686736355604783</v>
      </c>
      <c r="K91" s="41">
        <v>0</v>
      </c>
      <c r="L91" s="51">
        <v>0</v>
      </c>
      <c r="M91" s="51">
        <v>0</v>
      </c>
      <c r="N91" s="32"/>
    </row>
    <row r="92" spans="1:14" ht="18.75" customHeight="1">
      <c r="A92" s="17" t="s">
        <v>93</v>
      </c>
      <c r="B92" s="51">
        <v>0</v>
      </c>
      <c r="C92" s="51">
        <v>0</v>
      </c>
      <c r="D92" s="51">
        <v>0</v>
      </c>
      <c r="E92" s="51">
        <v>0</v>
      </c>
      <c r="F92" s="41">
        <v>0</v>
      </c>
      <c r="G92" s="41">
        <v>0</v>
      </c>
      <c r="H92" s="51">
        <v>0</v>
      </c>
      <c r="I92" s="51">
        <v>0</v>
      </c>
      <c r="J92" s="51">
        <v>0</v>
      </c>
      <c r="K92" s="24">
        <v>1.7832404442007128</v>
      </c>
      <c r="L92" s="51">
        <v>0</v>
      </c>
      <c r="M92" s="51">
        <v>0</v>
      </c>
      <c r="N92" s="29"/>
    </row>
    <row r="93" spans="1:14" ht="18.75" customHeight="1">
      <c r="A93" s="17" t="s">
        <v>94</v>
      </c>
      <c r="B93" s="51">
        <v>0</v>
      </c>
      <c r="C93" s="51">
        <v>0</v>
      </c>
      <c r="D93" s="51">
        <v>0</v>
      </c>
      <c r="E93" s="51">
        <v>0</v>
      </c>
      <c r="F93" s="41">
        <v>0</v>
      </c>
      <c r="G93" s="4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2.120796512136317</v>
      </c>
      <c r="M93" s="51">
        <v>0</v>
      </c>
      <c r="N93" s="32"/>
    </row>
    <row r="94" spans="1:14" ht="18.75" customHeight="1">
      <c r="A94" s="38" t="s">
        <v>95</v>
      </c>
      <c r="B94" s="52">
        <v>0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6">
        <v>2.087988856343735</v>
      </c>
      <c r="N94" s="57"/>
    </row>
    <row r="95" spans="1:14" ht="51" customHeight="1">
      <c r="A95" s="75" t="s">
        <v>106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</row>
    <row r="98" ht="14.25">
      <c r="B98" s="47"/>
    </row>
    <row r="99" ht="14.25">
      <c r="H99" s="48"/>
    </row>
    <row r="101" spans="8:11" ht="14.25">
      <c r="H101" s="49"/>
      <c r="I101" s="50"/>
      <c r="J101" s="50"/>
      <c r="K101" s="50"/>
    </row>
  </sheetData>
  <sheetProtection/>
  <mergeCells count="7">
    <mergeCell ref="A95:N95"/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2015-02-27T14:08:00Z</dcterms:modified>
  <cp:category/>
  <cp:version/>
  <cp:contentType/>
  <cp:contentStatus/>
</cp:coreProperties>
</file>