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<sst xmlns="http://schemas.openxmlformats.org/spreadsheetml/2006/main" count="108" uniqueCount="107">
  <si>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</si>
  <si>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</si>
  <si>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</si>
  <si>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</si>
  <si>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</si>
  <si>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</si>
  <si>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</si>
  <si>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</si>
  <si>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</si>
  <si>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</si>
  <si>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</si>
  <si>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</si>
  <si>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</si>
  <si>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</si>
  <si>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</si>
  <si>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</si>
  <si>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</si>
  <si>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</si>
  <si>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</si>
  <si>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</si>
  <si>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</si>
  <si>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</si>
  <si>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</si>
  <si>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</si>
  <si>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</si>
  <si>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</si>
  <si>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</si>
  <si>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</si>
  <si>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</si>
  <si>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</si>
  <si>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</si>
  <si>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</si>
  <si>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</si>
  <si>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</si>
  <si>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</si>
  <si>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</si>
  <si>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</si>
  <si>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</si>
  <si>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</si>
  <si>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</si>
  <si>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</si>
  <si>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</si>
  <si>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</si>
  <si>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</si>
  <si>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</si>
  <si>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</si>
  <si>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</si>
  <si>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</si>
  <si>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</si>
  <si>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</si>
  <si>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</si>
  <si>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</si>
  <si>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</si>
  <si>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</si>
  <si>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</si>
  <si>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</si>
  <si>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</si>
  <si>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</si>
  <si>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</si>
  <si>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</si>
  <si>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</si>
  <si>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</si>
  <si>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</si>
  <si>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</si>
  <si>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</si>
  <si>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</si>
  <si>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</si>
  <si>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</si>
  <si>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</si>
  <si>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</si>
  <si>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</si>
  <si>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</si>
  <si>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</si>
  <si>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</si>
  <si>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</si>
  <si>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</si>
  <si>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</si>
  <si>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</si>
  <si>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</si>
  <si>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</si>
  <si>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</si>
  <si>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</si>
  <si>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</si>
  <si>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</si>
  <si>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</si>
  <si>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</si>
  <si>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</si>
  <si>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</si>
  <si>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</si>
  <si>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</si>
  <si>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</si>
  <si>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</si>
  <si>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</si>
  <si>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</si>
  <si>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</si>
  <si>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</si>
  <si>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</si>
  <si>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</si>
  <si>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</si>
  <si>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</si>
  <si>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</si>
  <si>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</si>
  <si>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</si>
  <si>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</si>
  <si>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</si>
  <si>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</si>
  <si>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19/02/15 - VENCIMENTO 26/02/15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</si>
</sst>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476770</v>
      </c>
      <c r="C7" s="10">
        <f>C8+C20+C24</f>
        <v>352405</v>
      </c>
      <c r="D7" s="10">
        <f>D8+D20+D24</f>
        <v>356370</v>
      </c>
      <c r="E7" s="10">
        <f>E8+E20+E24</f>
        <v>72342</v>
      </c>
      <c r="F7" s="10">
        <f aca="true" t="shared" si="0" ref="F7:M7">F8+F20+F24</f>
        <v>274512</v>
      </c>
      <c r="G7" s="10">
        <f t="shared" si="0"/>
        <v>473400</v>
      </c>
      <c r="H7" s="10">
        <f t="shared" si="0"/>
        <v>445184</v>
      </c>
      <c r="I7" s="10">
        <f t="shared" si="0"/>
        <v>413534</v>
      </c>
      <c r="J7" s="10">
        <f t="shared" si="0"/>
        <v>293744</v>
      </c>
      <c r="K7" s="10">
        <f t="shared" si="0"/>
        <v>359994</v>
      </c>
      <c r="L7" s="10">
        <f t="shared" si="0"/>
        <v>158207</v>
      </c>
      <c r="M7" s="10">
        <f t="shared" si="0"/>
        <v>89375</v>
      </c>
      <c r="N7" s="10">
        <f>+N8+N20+N24</f>
        <v>3765837</v>
      </c>
      <c r="P7" s="39"/>
    </row>
    <row r="8" spans="1:14" ht="18.75" customHeight="1">
      <c r="A8" s="11" t="s">
        <v>31</v>
      </c>
      <c r="B8" s="12">
        <f>+B9+B12+B16</f>
        <v>260453</v>
      </c>
      <c r="C8" s="12">
        <f>+C9+C12+C16</f>
        <v>203597</v>
      </c>
      <c r="D8" s="12">
        <f>+D9+D12+D16</f>
        <v>221503</v>
      </c>
      <c r="E8" s="12">
        <f>+E9+E12+E16</f>
        <v>43118</v>
      </c>
      <c r="F8" s="12">
        <f aca="true" t="shared" si="1" ref="F8:M8">+F9+F12+F16</f>
        <v>160266</v>
      </c>
      <c r="G8" s="12">
        <f t="shared" si="1"/>
        <v>279787</v>
      </c>
      <c r="H8" s="12">
        <f t="shared" si="1"/>
        <v>250266</v>
      </c>
      <c r="I8" s="12">
        <f t="shared" si="1"/>
        <v>235223</v>
      </c>
      <c r="J8" s="12">
        <f t="shared" si="1"/>
        <v>170804</v>
      </c>
      <c r="K8" s="12">
        <f t="shared" si="1"/>
        <v>189105</v>
      </c>
      <c r="L8" s="12">
        <f t="shared" si="1"/>
        <v>93154</v>
      </c>
      <c r="M8" s="12">
        <f t="shared" si="1"/>
        <v>55628</v>
      </c>
      <c r="N8" s="12">
        <f>SUM(B8:M8)</f>
        <v>2162904</v>
      </c>
    </row>
    <row r="9" spans="1:14" ht="18.75" customHeight="1">
      <c r="A9" s="13" t="s">
        <v>6</v>
      </c>
      <c r="B9" s="14">
        <v>29949</v>
      </c>
      <c r="C9" s="14">
        <v>29167</v>
      </c>
      <c r="D9" s="14">
        <v>17938</v>
      </c>
      <c r="E9" s="14">
        <v>4385</v>
      </c>
      <c r="F9" s="14">
        <v>14110</v>
      </c>
      <c r="G9" s="14">
        <v>28074</v>
      </c>
      <c r="H9" s="14">
        <v>35338</v>
      </c>
      <c r="I9" s="14">
        <v>18245</v>
      </c>
      <c r="J9" s="14">
        <v>21939</v>
      </c>
      <c r="K9" s="14">
        <v>17923</v>
      </c>
      <c r="L9" s="14">
        <v>13228</v>
      </c>
      <c r="M9" s="14">
        <v>7964</v>
      </c>
      <c r="N9" s="12">
        <f aca="true" t="shared" si="2" ref="N9:N19">SUM(B9:M9)</f>
        <v>238260</v>
      </c>
    </row>
    <row r="10" spans="1:14" ht="18.75" customHeight="1">
      <c r="A10" s="15" t="s">
        <v>7</v>
      </c>
      <c r="B10" s="14">
        <f>+B9-B11</f>
        <v>29949</v>
      </c>
      <c r="C10" s="14">
        <f>+C9-C11</f>
        <v>29167</v>
      </c>
      <c r="D10" s="14">
        <f>+D9-D11</f>
        <v>17938</v>
      </c>
      <c r="E10" s="14">
        <f>+E9-E11</f>
        <v>4385</v>
      </c>
      <c r="F10" s="14">
        <f aca="true" t="shared" si="3" ref="F10:M10">+F9-F11</f>
        <v>14110</v>
      </c>
      <c r="G10" s="14">
        <f t="shared" si="3"/>
        <v>28074</v>
      </c>
      <c r="H10" s="14">
        <f t="shared" si="3"/>
        <v>35338</v>
      </c>
      <c r="I10" s="14">
        <f t="shared" si="3"/>
        <v>18245</v>
      </c>
      <c r="J10" s="14">
        <f t="shared" si="3"/>
        <v>21939</v>
      </c>
      <c r="K10" s="14">
        <f t="shared" si="3"/>
        <v>17923</v>
      </c>
      <c r="L10" s="14">
        <f t="shared" si="3"/>
        <v>13228</v>
      </c>
      <c r="M10" s="14">
        <f t="shared" si="3"/>
        <v>7964</v>
      </c>
      <c r="N10" s="12">
        <f t="shared" si="2"/>
        <v>238260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220917</v>
      </c>
      <c r="C12" s="14">
        <f>C13+C14+C15</f>
        <v>167276</v>
      </c>
      <c r="D12" s="14">
        <f>D13+D14+D15</f>
        <v>197800</v>
      </c>
      <c r="E12" s="14">
        <f>E13+E14+E15</f>
        <v>37445</v>
      </c>
      <c r="F12" s="14">
        <f aca="true" t="shared" si="4" ref="F12:M12">F13+F14+F15</f>
        <v>140508</v>
      </c>
      <c r="G12" s="14">
        <f t="shared" si="4"/>
        <v>241724</v>
      </c>
      <c r="H12" s="14">
        <f t="shared" si="4"/>
        <v>206937</v>
      </c>
      <c r="I12" s="14">
        <f t="shared" si="4"/>
        <v>209686</v>
      </c>
      <c r="J12" s="14">
        <f t="shared" si="4"/>
        <v>143662</v>
      </c>
      <c r="K12" s="14">
        <f t="shared" si="4"/>
        <v>164509</v>
      </c>
      <c r="L12" s="14">
        <f t="shared" si="4"/>
        <v>77425</v>
      </c>
      <c r="M12" s="14">
        <f t="shared" si="4"/>
        <v>46410</v>
      </c>
      <c r="N12" s="12">
        <f t="shared" si="2"/>
        <v>1854299</v>
      </c>
    </row>
    <row r="13" spans="1:14" ht="18.75" customHeight="1">
      <c r="A13" s="15" t="s">
        <v>9</v>
      </c>
      <c r="B13" s="14">
        <v>109655</v>
      </c>
      <c r="C13" s="14">
        <v>85450</v>
      </c>
      <c r="D13" s="14">
        <v>97086</v>
      </c>
      <c r="E13" s="14">
        <v>18738</v>
      </c>
      <c r="F13" s="14">
        <v>69629</v>
      </c>
      <c r="G13" s="14">
        <v>121683</v>
      </c>
      <c r="H13" s="14">
        <v>108539</v>
      </c>
      <c r="I13" s="14">
        <v>108808</v>
      </c>
      <c r="J13" s="14">
        <v>72383</v>
      </c>
      <c r="K13" s="14">
        <v>83078</v>
      </c>
      <c r="L13" s="14">
        <v>39005</v>
      </c>
      <c r="M13" s="14">
        <v>22682</v>
      </c>
      <c r="N13" s="12">
        <f t="shared" si="2"/>
        <v>936736</v>
      </c>
    </row>
    <row r="14" spans="1:14" ht="18.75" customHeight="1">
      <c r="A14" s="15" t="s">
        <v>10</v>
      </c>
      <c r="B14" s="14">
        <v>101394</v>
      </c>
      <c r="C14" s="14">
        <v>73388</v>
      </c>
      <c r="D14" s="14">
        <v>92783</v>
      </c>
      <c r="E14" s="14">
        <v>16777</v>
      </c>
      <c r="F14" s="14">
        <v>62820</v>
      </c>
      <c r="G14" s="14">
        <v>106880</v>
      </c>
      <c r="H14" s="14">
        <v>88944</v>
      </c>
      <c r="I14" s="14">
        <v>93180</v>
      </c>
      <c r="J14" s="14">
        <v>65154</v>
      </c>
      <c r="K14" s="14">
        <v>74508</v>
      </c>
      <c r="L14" s="14">
        <v>35633</v>
      </c>
      <c r="M14" s="14">
        <v>22131</v>
      </c>
      <c r="N14" s="12">
        <f t="shared" si="2"/>
        <v>833592</v>
      </c>
    </row>
    <row r="15" spans="1:14" ht="18.75" customHeight="1">
      <c r="A15" s="15" t="s">
        <v>11</v>
      </c>
      <c r="B15" s="14">
        <v>9868</v>
      </c>
      <c r="C15" s="14">
        <v>8438</v>
      </c>
      <c r="D15" s="14">
        <v>7931</v>
      </c>
      <c r="E15" s="14">
        <v>1930</v>
      </c>
      <c r="F15" s="14">
        <v>8059</v>
      </c>
      <c r="G15" s="14">
        <v>13161</v>
      </c>
      <c r="H15" s="14">
        <v>9454</v>
      </c>
      <c r="I15" s="14">
        <v>7698</v>
      </c>
      <c r="J15" s="14">
        <v>6125</v>
      </c>
      <c r="K15" s="14">
        <v>6923</v>
      </c>
      <c r="L15" s="14">
        <v>2787</v>
      </c>
      <c r="M15" s="14">
        <v>1597</v>
      </c>
      <c r="N15" s="12">
        <f t="shared" si="2"/>
        <v>83971</v>
      </c>
    </row>
    <row r="16" spans="1:14" ht="18.75" customHeight="1">
      <c r="A16" s="16" t="s">
        <v>30</v>
      </c>
      <c r="B16" s="14">
        <f>B17+B18+B19</f>
        <v>9587</v>
      </c>
      <c r="C16" s="14">
        <f>C17+C18+C19</f>
        <v>7154</v>
      </c>
      <c r="D16" s="14">
        <f>D17+D18+D19</f>
        <v>5765</v>
      </c>
      <c r="E16" s="14">
        <f>E17+E18+E19</f>
        <v>1288</v>
      </c>
      <c r="F16" s="14">
        <f aca="true" t="shared" si="5" ref="F16:M16">F17+F18+F19</f>
        <v>5648</v>
      </c>
      <c r="G16" s="14">
        <f t="shared" si="5"/>
        <v>9989</v>
      </c>
      <c r="H16" s="14">
        <f t="shared" si="5"/>
        <v>7991</v>
      </c>
      <c r="I16" s="14">
        <f t="shared" si="5"/>
        <v>7292</v>
      </c>
      <c r="J16" s="14">
        <f t="shared" si="5"/>
        <v>5203</v>
      </c>
      <c r="K16" s="14">
        <f t="shared" si="5"/>
        <v>6673</v>
      </c>
      <c r="L16" s="14">
        <f t="shared" si="5"/>
        <v>2501</v>
      </c>
      <c r="M16" s="14">
        <f t="shared" si="5"/>
        <v>1254</v>
      </c>
      <c r="N16" s="12">
        <f t="shared" si="2"/>
        <v>70345</v>
      </c>
    </row>
    <row r="17" spans="1:14" ht="18.75" customHeight="1">
      <c r="A17" s="15" t="s">
        <v>27</v>
      </c>
      <c r="B17" s="14">
        <v>5235</v>
      </c>
      <c r="C17" s="14">
        <v>4245</v>
      </c>
      <c r="D17" s="14">
        <v>3263</v>
      </c>
      <c r="E17" s="14">
        <v>756</v>
      </c>
      <c r="F17" s="14">
        <v>3140</v>
      </c>
      <c r="G17" s="14">
        <v>5980</v>
      </c>
      <c r="H17" s="14">
        <v>4766</v>
      </c>
      <c r="I17" s="14">
        <v>4333</v>
      </c>
      <c r="J17" s="14">
        <v>3157</v>
      </c>
      <c r="K17" s="14">
        <v>3985</v>
      </c>
      <c r="L17" s="14">
        <v>1648</v>
      </c>
      <c r="M17" s="14">
        <v>768</v>
      </c>
      <c r="N17" s="12">
        <f t="shared" si="2"/>
        <v>41276</v>
      </c>
    </row>
    <row r="18" spans="1:14" ht="18.75" customHeight="1">
      <c r="A18" s="15" t="s">
        <v>28</v>
      </c>
      <c r="B18" s="14">
        <v>607</v>
      </c>
      <c r="C18" s="14">
        <v>366</v>
      </c>
      <c r="D18" s="14">
        <v>326</v>
      </c>
      <c r="E18" s="14">
        <v>63</v>
      </c>
      <c r="F18" s="14">
        <v>269</v>
      </c>
      <c r="G18" s="14">
        <v>538</v>
      </c>
      <c r="H18" s="14">
        <v>456</v>
      </c>
      <c r="I18" s="14">
        <v>309</v>
      </c>
      <c r="J18" s="14">
        <v>261</v>
      </c>
      <c r="K18" s="14">
        <v>358</v>
      </c>
      <c r="L18" s="14">
        <v>137</v>
      </c>
      <c r="M18" s="14">
        <v>88</v>
      </c>
      <c r="N18" s="12">
        <f t="shared" si="2"/>
        <v>3778</v>
      </c>
    </row>
    <row r="19" spans="1:14" ht="18.75" customHeight="1">
      <c r="A19" s="15" t="s">
        <v>29</v>
      </c>
      <c r="B19" s="14">
        <v>3745</v>
      </c>
      <c r="C19" s="14">
        <v>2543</v>
      </c>
      <c r="D19" s="14">
        <v>2176</v>
      </c>
      <c r="E19" s="14">
        <v>469</v>
      </c>
      <c r="F19" s="14">
        <v>2239</v>
      </c>
      <c r="G19" s="14">
        <v>3471</v>
      </c>
      <c r="H19" s="14">
        <v>2769</v>
      </c>
      <c r="I19" s="14">
        <v>2650</v>
      </c>
      <c r="J19" s="14">
        <v>1785</v>
      </c>
      <c r="K19" s="14">
        <v>2330</v>
      </c>
      <c r="L19" s="14">
        <v>716</v>
      </c>
      <c r="M19" s="14">
        <v>398</v>
      </c>
      <c r="N19" s="12">
        <f t="shared" si="2"/>
        <v>25291</v>
      </c>
    </row>
    <row r="20" spans="1:14" ht="18.75" customHeight="1">
      <c r="A20" s="17" t="s">
        <v>12</v>
      </c>
      <c r="B20" s="18">
        <f>B21+B22+B23</f>
        <v>158716</v>
      </c>
      <c r="C20" s="18">
        <f>C21+C22+C23</f>
        <v>99824</v>
      </c>
      <c r="D20" s="18">
        <f>D21+D22+D23</f>
        <v>89834</v>
      </c>
      <c r="E20" s="18">
        <f>E21+E22+E23</f>
        <v>17865</v>
      </c>
      <c r="F20" s="18">
        <f aca="true" t="shared" si="6" ref="F20:M20">F21+F22+F23</f>
        <v>71789</v>
      </c>
      <c r="G20" s="18">
        <f t="shared" si="6"/>
        <v>123867</v>
      </c>
      <c r="H20" s="18">
        <f t="shared" si="6"/>
        <v>133091</v>
      </c>
      <c r="I20" s="18">
        <f t="shared" si="6"/>
        <v>134191</v>
      </c>
      <c r="J20" s="18">
        <f t="shared" si="6"/>
        <v>85971</v>
      </c>
      <c r="K20" s="18">
        <f t="shared" si="6"/>
        <v>134904</v>
      </c>
      <c r="L20" s="18">
        <f t="shared" si="6"/>
        <v>52515</v>
      </c>
      <c r="M20" s="18">
        <f t="shared" si="6"/>
        <v>28397</v>
      </c>
      <c r="N20" s="12">
        <f aca="true" t="shared" si="7" ref="N20:N26">SUM(B20:M20)</f>
        <v>1130964</v>
      </c>
    </row>
    <row r="21" spans="1:14" ht="18.75" customHeight="1">
      <c r="A21" s="13" t="s">
        <v>13</v>
      </c>
      <c r="B21" s="14">
        <v>87417</v>
      </c>
      <c r="C21" s="14">
        <v>59323</v>
      </c>
      <c r="D21" s="14">
        <v>52422</v>
      </c>
      <c r="E21" s="14">
        <v>10606</v>
      </c>
      <c r="F21" s="14">
        <v>42000</v>
      </c>
      <c r="G21" s="14">
        <v>74568</v>
      </c>
      <c r="H21" s="14">
        <v>79711</v>
      </c>
      <c r="I21" s="14">
        <v>78289</v>
      </c>
      <c r="J21" s="14">
        <v>49512</v>
      </c>
      <c r="K21" s="14">
        <v>74804</v>
      </c>
      <c r="L21" s="14">
        <v>29423</v>
      </c>
      <c r="M21" s="14">
        <v>15678</v>
      </c>
      <c r="N21" s="12">
        <f t="shared" si="7"/>
        <v>653753</v>
      </c>
    </row>
    <row r="22" spans="1:14" ht="18.75" customHeight="1">
      <c r="A22" s="13" t="s">
        <v>14</v>
      </c>
      <c r="B22" s="14">
        <v>65267</v>
      </c>
      <c r="C22" s="14">
        <v>36282</v>
      </c>
      <c r="D22" s="14">
        <v>33900</v>
      </c>
      <c r="E22" s="14">
        <v>6445</v>
      </c>
      <c r="F22" s="14">
        <v>26300</v>
      </c>
      <c r="G22" s="14">
        <v>43550</v>
      </c>
      <c r="H22" s="14">
        <v>48484</v>
      </c>
      <c r="I22" s="14">
        <v>51328</v>
      </c>
      <c r="J22" s="14">
        <v>33305</v>
      </c>
      <c r="K22" s="14">
        <v>55406</v>
      </c>
      <c r="L22" s="14">
        <v>21488</v>
      </c>
      <c r="M22" s="14">
        <v>11939</v>
      </c>
      <c r="N22" s="12">
        <f t="shared" si="7"/>
        <v>433694</v>
      </c>
    </row>
    <row r="23" spans="1:14" ht="18.75" customHeight="1">
      <c r="A23" s="13" t="s">
        <v>15</v>
      </c>
      <c r="B23" s="14">
        <v>6032</v>
      </c>
      <c r="C23" s="14">
        <v>4219</v>
      </c>
      <c r="D23" s="14">
        <v>3512</v>
      </c>
      <c r="E23" s="14">
        <v>814</v>
      </c>
      <c r="F23" s="14">
        <v>3489</v>
      </c>
      <c r="G23" s="14">
        <v>5749</v>
      </c>
      <c r="H23" s="14">
        <v>4896</v>
      </c>
      <c r="I23" s="14">
        <v>4574</v>
      </c>
      <c r="J23" s="14">
        <v>3154</v>
      </c>
      <c r="K23" s="14">
        <v>4694</v>
      </c>
      <c r="L23" s="14">
        <v>1604</v>
      </c>
      <c r="M23" s="14">
        <v>780</v>
      </c>
      <c r="N23" s="12">
        <f t="shared" si="7"/>
        <v>43517</v>
      </c>
    </row>
    <row r="24" spans="1:14" ht="18.75" customHeight="1">
      <c r="A24" s="17" t="s">
        <v>16</v>
      </c>
      <c r="B24" s="14">
        <f>B25+B26</f>
        <v>57601</v>
      </c>
      <c r="C24" s="14">
        <f>C25+C26</f>
        <v>48984</v>
      </c>
      <c r="D24" s="14">
        <f>D25+D26</f>
        <v>45033</v>
      </c>
      <c r="E24" s="14">
        <f>E25+E26</f>
        <v>11359</v>
      </c>
      <c r="F24" s="14">
        <f aca="true" t="shared" si="8" ref="F24:M24">F25+F26</f>
        <v>42457</v>
      </c>
      <c r="G24" s="14">
        <f t="shared" si="8"/>
        <v>69746</v>
      </c>
      <c r="H24" s="14">
        <f t="shared" si="8"/>
        <v>61827</v>
      </c>
      <c r="I24" s="14">
        <f t="shared" si="8"/>
        <v>44120</v>
      </c>
      <c r="J24" s="14">
        <f t="shared" si="8"/>
        <v>36969</v>
      </c>
      <c r="K24" s="14">
        <f t="shared" si="8"/>
        <v>35985</v>
      </c>
      <c r="L24" s="14">
        <f t="shared" si="8"/>
        <v>12538</v>
      </c>
      <c r="M24" s="14">
        <f t="shared" si="8"/>
        <v>5350</v>
      </c>
      <c r="N24" s="12">
        <f t="shared" si="7"/>
        <v>471969</v>
      </c>
    </row>
    <row r="25" spans="1:14" ht="18.75" customHeight="1">
      <c r="A25" s="13" t="s">
        <v>17</v>
      </c>
      <c r="B25" s="14">
        <v>36865</v>
      </c>
      <c r="C25" s="14">
        <v>31350</v>
      </c>
      <c r="D25" s="14">
        <v>28821</v>
      </c>
      <c r="E25" s="14">
        <v>7270</v>
      </c>
      <c r="F25" s="14">
        <v>27172</v>
      </c>
      <c r="G25" s="14">
        <v>44637</v>
      </c>
      <c r="H25" s="14">
        <v>39569</v>
      </c>
      <c r="I25" s="14">
        <v>28237</v>
      </c>
      <c r="J25" s="14">
        <v>23660</v>
      </c>
      <c r="K25" s="14">
        <v>23030</v>
      </c>
      <c r="L25" s="14">
        <v>8024</v>
      </c>
      <c r="M25" s="14">
        <v>3424</v>
      </c>
      <c r="N25" s="12">
        <f t="shared" si="7"/>
        <v>302059</v>
      </c>
    </row>
    <row r="26" spans="1:14" ht="18.75" customHeight="1">
      <c r="A26" s="13" t="s">
        <v>18</v>
      </c>
      <c r="B26" s="14">
        <v>20736</v>
      </c>
      <c r="C26" s="14">
        <v>17634</v>
      </c>
      <c r="D26" s="14">
        <v>16212</v>
      </c>
      <c r="E26" s="14">
        <v>4089</v>
      </c>
      <c r="F26" s="14">
        <v>15285</v>
      </c>
      <c r="G26" s="14">
        <v>25109</v>
      </c>
      <c r="H26" s="14">
        <v>22258</v>
      </c>
      <c r="I26" s="14">
        <v>15883</v>
      </c>
      <c r="J26" s="14">
        <v>13309</v>
      </c>
      <c r="K26" s="14">
        <v>12955</v>
      </c>
      <c r="L26" s="14">
        <v>4514</v>
      </c>
      <c r="M26" s="14">
        <v>1926</v>
      </c>
      <c r="N26" s="12">
        <f t="shared" si="7"/>
        <v>169910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0.9950224191958387</v>
      </c>
      <c r="C32" s="23">
        <f aca="true" t="shared" si="9" ref="C32:M32">(((+C$8+C$20)*C$29)+(C$24*C$30))/C$7</f>
        <v>0.9896445623643251</v>
      </c>
      <c r="D32" s="23">
        <f t="shared" si="9"/>
        <v>0.994831636501389</v>
      </c>
      <c r="E32" s="23">
        <f t="shared" si="9"/>
        <v>0.9837643333056868</v>
      </c>
      <c r="F32" s="23">
        <f t="shared" si="9"/>
        <v>0.9920193609022557</v>
      </c>
      <c r="G32" s="23">
        <f t="shared" si="9"/>
        <v>0.9955948343895227</v>
      </c>
      <c r="H32" s="23">
        <f t="shared" si="9"/>
        <v>0.9900145528590426</v>
      </c>
      <c r="I32" s="23">
        <f t="shared" si="9"/>
        <v>0.9943560916393815</v>
      </c>
      <c r="J32" s="23">
        <f t="shared" si="9"/>
        <v>0.9972437867667084</v>
      </c>
      <c r="K32" s="23">
        <f t="shared" si="9"/>
        <v>0.9952618960316005</v>
      </c>
      <c r="L32" s="23">
        <f t="shared" si="9"/>
        <v>0.9965446737502134</v>
      </c>
      <c r="M32" s="23">
        <f t="shared" si="9"/>
        <v>0.9995151328671328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1.7321350273361158</v>
      </c>
      <c r="C35" s="26">
        <f>C32*C34</f>
        <v>1.6645821538967946</v>
      </c>
      <c r="D35" s="26">
        <f>D32*D34</f>
        <v>1.5710381203629933</v>
      </c>
      <c r="E35" s="26">
        <f>E32*E34</f>
        <v>1.9874007061441485</v>
      </c>
      <c r="F35" s="26">
        <f aca="true" t="shared" si="10" ref="F35:M35">F32*F34</f>
        <v>1.827200460845865</v>
      </c>
      <c r="G35" s="26">
        <f t="shared" si="10"/>
        <v>1.4541658151093366</v>
      </c>
      <c r="H35" s="26">
        <f t="shared" si="10"/>
        <v>1.6872818024376663</v>
      </c>
      <c r="I35" s="26">
        <f t="shared" si="10"/>
        <v>1.654310229660439</v>
      </c>
      <c r="J35" s="26">
        <f t="shared" si="10"/>
        <v>1.8685356832647815</v>
      </c>
      <c r="K35" s="26">
        <f t="shared" si="10"/>
        <v>1.7830116867406125</v>
      </c>
      <c r="L35" s="26">
        <f t="shared" si="10"/>
        <v>2.1204477568057043</v>
      </c>
      <c r="M35" s="26">
        <f t="shared" si="10"/>
        <v>2.0879871125594405</v>
      </c>
      <c r="N35" s="27"/>
    </row>
    <row r="36" spans="1:14" ht="18.75" customHeight="1">
      <c r="A36" s="61" t="s">
        <v>48</v>
      </c>
      <c r="B36" s="26">
        <v>-0.0002805336</v>
      </c>
      <c r="C36" s="26">
        <v>-0.0033173196</v>
      </c>
      <c r="D36" s="26">
        <v>0</v>
      </c>
      <c r="E36" s="26">
        <v>0</v>
      </c>
      <c r="F36" s="26">
        <v>-0.0009824707</v>
      </c>
      <c r="G36" s="26">
        <v>-0.0005610689</v>
      </c>
      <c r="H36" s="26">
        <v>-0.0009526398</v>
      </c>
      <c r="I36" s="26">
        <v>0</v>
      </c>
      <c r="J36" s="26">
        <v>-0.0004202299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158.36</v>
      </c>
      <c r="C38" s="65">
        <f t="shared" si="11"/>
        <v>1459.48</v>
      </c>
      <c r="D38" s="65">
        <f t="shared" si="11"/>
        <v>0</v>
      </c>
      <c r="E38" s="65">
        <f t="shared" si="11"/>
        <v>0</v>
      </c>
      <c r="F38" s="65">
        <f t="shared" si="11"/>
        <v>359.52000000000004</v>
      </c>
      <c r="G38" s="65">
        <f t="shared" si="11"/>
        <v>312.44</v>
      </c>
      <c r="H38" s="65">
        <f t="shared" si="11"/>
        <v>530.72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2970.3200000000006</v>
      </c>
    </row>
    <row r="39" spans="1:14" ht="18.75" customHeight="1">
      <c r="A39" s="61" t="s">
        <v>50</v>
      </c>
      <c r="B39" s="67">
        <v>37</v>
      </c>
      <c r="C39" s="67">
        <v>341</v>
      </c>
      <c r="D39" s="67">
        <v>0</v>
      </c>
      <c r="E39" s="67">
        <v>0</v>
      </c>
      <c r="F39" s="67">
        <v>84</v>
      </c>
      <c r="G39" s="67">
        <v>73</v>
      </c>
      <c r="H39" s="67">
        <v>124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694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825854.6269785679</v>
      </c>
      <c r="C42" s="69">
        <f aca="true" t="shared" si="12" ref="C42:N42">C43+C44+C45</f>
        <v>586897.513930362</v>
      </c>
      <c r="D42" s="69">
        <f t="shared" si="12"/>
        <v>559870.8549537599</v>
      </c>
      <c r="E42" s="69">
        <f t="shared" si="12"/>
        <v>143772.54188387998</v>
      </c>
      <c r="F42" s="69">
        <f>F43+F44+F45</f>
        <v>501678.27291092166</v>
      </c>
      <c r="G42" s="69">
        <f>G43+G44+G45</f>
        <v>688448.9268555</v>
      </c>
      <c r="H42" s="69">
        <f t="shared" si="12"/>
        <v>751257.4819396868</v>
      </c>
      <c r="I42" s="69">
        <f t="shared" si="12"/>
        <v>684113.5265124</v>
      </c>
      <c r="J42" s="69">
        <f t="shared" si="12"/>
        <v>548897.5057331845</v>
      </c>
      <c r="K42" s="69">
        <f t="shared" si="12"/>
        <v>641873.5091565001</v>
      </c>
      <c r="L42" s="69">
        <f t="shared" si="12"/>
        <v>335469.67826096003</v>
      </c>
      <c r="M42" s="69">
        <f t="shared" si="12"/>
        <v>186613.84818499998</v>
      </c>
      <c r="N42" s="69">
        <f t="shared" si="12"/>
        <v>6454748.287300723</v>
      </c>
    </row>
    <row r="43" spans="1:14" ht="18.75" customHeight="1">
      <c r="A43" s="66" t="s">
        <v>101</v>
      </c>
      <c r="B43" s="63">
        <f aca="true" t="shared" si="13" ref="B43:H43">B35*B7</f>
        <v>825830.0169830399</v>
      </c>
      <c r="C43" s="63">
        <f t="shared" si="13"/>
        <v>586607.073944</v>
      </c>
      <c r="D43" s="63">
        <f t="shared" si="13"/>
        <v>559870.8549537599</v>
      </c>
      <c r="E43" s="63">
        <f t="shared" si="13"/>
        <v>143772.54188387998</v>
      </c>
      <c r="F43" s="63">
        <f t="shared" si="13"/>
        <v>501588.45290772006</v>
      </c>
      <c r="G43" s="63">
        <f t="shared" si="13"/>
        <v>688402.09687276</v>
      </c>
      <c r="H43" s="63">
        <f t="shared" si="13"/>
        <v>751150.8619364101</v>
      </c>
      <c r="I43" s="63">
        <f>I35*I7</f>
        <v>684113.5265124</v>
      </c>
      <c r="J43" s="63">
        <f>J35*J7</f>
        <v>548871.14574493</v>
      </c>
      <c r="K43" s="63">
        <f>K35*K7</f>
        <v>641873.5091565001</v>
      </c>
      <c r="L43" s="63">
        <f>L35*L7</f>
        <v>335469.67826096003</v>
      </c>
      <c r="M43" s="63">
        <f>M35*M7</f>
        <v>186613.84818499998</v>
      </c>
      <c r="N43" s="65">
        <f>SUM(B43:M43)</f>
        <v>6454163.607341359</v>
      </c>
    </row>
    <row r="44" spans="1:14" ht="18.75" customHeight="1">
      <c r="A44" s="66" t="s">
        <v>102</v>
      </c>
      <c r="B44" s="63">
        <f aca="true" t="shared" si="14" ref="B44:M44">B36*B7</f>
        <v>-133.750004472</v>
      </c>
      <c r="C44" s="63">
        <f t="shared" si="14"/>
        <v>-1169.0400136380001</v>
      </c>
      <c r="D44" s="63">
        <f t="shared" si="14"/>
        <v>0</v>
      </c>
      <c r="E44" s="63">
        <f t="shared" si="14"/>
        <v>0</v>
      </c>
      <c r="F44" s="63">
        <f t="shared" si="14"/>
        <v>-269.69999679840004</v>
      </c>
      <c r="G44" s="63">
        <f t="shared" si="14"/>
        <v>-265.61001726</v>
      </c>
      <c r="H44" s="63">
        <f t="shared" si="14"/>
        <v>-424.0999967232</v>
      </c>
      <c r="I44" s="63">
        <f t="shared" si="14"/>
        <v>0</v>
      </c>
      <c r="J44" s="63">
        <f t="shared" si="14"/>
        <v>-123.4400117456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-2385.6400406372</v>
      </c>
    </row>
    <row r="45" spans="1:14" ht="18.75" customHeight="1">
      <c r="A45" s="66" t="s">
        <v>52</v>
      </c>
      <c r="B45" s="63">
        <f aca="true" t="shared" si="15" ref="B45:M45">B38</f>
        <v>158.36</v>
      </c>
      <c r="C45" s="63">
        <f t="shared" si="15"/>
        <v>1459.48</v>
      </c>
      <c r="D45" s="63">
        <f t="shared" si="15"/>
        <v>0</v>
      </c>
      <c r="E45" s="63">
        <f t="shared" si="15"/>
        <v>0</v>
      </c>
      <c r="F45" s="63">
        <f t="shared" si="15"/>
        <v>359.52000000000004</v>
      </c>
      <c r="G45" s="63">
        <f t="shared" si="15"/>
        <v>312.44</v>
      </c>
      <c r="H45" s="63">
        <f t="shared" si="15"/>
        <v>530.72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2970.3200000000006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-108129.94</v>
      </c>
      <c r="C47" s="28">
        <f t="shared" si="16"/>
        <v>-101997.18</v>
      </c>
      <c r="D47" s="28">
        <f t="shared" si="16"/>
        <v>-65042.84</v>
      </c>
      <c r="E47" s="28">
        <f t="shared" si="16"/>
        <v>-16075.1</v>
      </c>
      <c r="F47" s="28">
        <f t="shared" si="16"/>
        <v>-50129.72</v>
      </c>
      <c r="G47" s="28">
        <f t="shared" si="16"/>
        <v>-100664.36</v>
      </c>
      <c r="H47" s="28">
        <f t="shared" si="16"/>
        <v>-126161.12</v>
      </c>
      <c r="I47" s="28">
        <f t="shared" si="16"/>
        <v>-67924.32</v>
      </c>
      <c r="J47" s="28">
        <f t="shared" si="16"/>
        <v>-76264.34</v>
      </c>
      <c r="K47" s="28">
        <f t="shared" si="16"/>
        <v>-66848.68</v>
      </c>
      <c r="L47" s="28">
        <f t="shared" si="16"/>
        <v>-47654.76</v>
      </c>
      <c r="M47" s="28">
        <f t="shared" si="16"/>
        <v>-28635.84</v>
      </c>
      <c r="N47" s="28">
        <f t="shared" si="16"/>
        <v>-855528.2</v>
      </c>
      <c r="P47" s="40"/>
    </row>
    <row r="48" spans="1:16" ht="18.75" customHeight="1">
      <c r="A48" s="17" t="s">
        <v>54</v>
      </c>
      <c r="B48" s="29">
        <f>B49+B50</f>
        <v>-104821.5</v>
      </c>
      <c r="C48" s="29">
        <f>C49+C50</f>
        <v>-102084.5</v>
      </c>
      <c r="D48" s="29">
        <f>D49+D50</f>
        <v>-62783</v>
      </c>
      <c r="E48" s="29">
        <f>E49+E50</f>
        <v>-15347.5</v>
      </c>
      <c r="F48" s="29">
        <f aca="true" t="shared" si="17" ref="F48:M48">F49+F50</f>
        <v>-49385</v>
      </c>
      <c r="G48" s="29">
        <f t="shared" si="17"/>
        <v>-98259</v>
      </c>
      <c r="H48" s="29">
        <f t="shared" si="17"/>
        <v>-123683</v>
      </c>
      <c r="I48" s="29">
        <f t="shared" si="17"/>
        <v>-63857.5</v>
      </c>
      <c r="J48" s="29">
        <f t="shared" si="17"/>
        <v>-76786.5</v>
      </c>
      <c r="K48" s="29">
        <f t="shared" si="17"/>
        <v>-62730.5</v>
      </c>
      <c r="L48" s="29">
        <f t="shared" si="17"/>
        <v>-46298</v>
      </c>
      <c r="M48" s="29">
        <f t="shared" si="17"/>
        <v>-27874</v>
      </c>
      <c r="N48" s="28">
        <f aca="true" t="shared" si="18" ref="N48:N59">SUM(B48:M48)</f>
        <v>-833910</v>
      </c>
      <c r="P48" s="40"/>
    </row>
    <row r="49" spans="1:16" ht="18.75" customHeight="1">
      <c r="A49" s="13" t="s">
        <v>55</v>
      </c>
      <c r="B49" s="20">
        <f>ROUND(-B9*$D$3,2)</f>
        <v>-104821.5</v>
      </c>
      <c r="C49" s="20">
        <f>ROUND(-C9*$D$3,2)</f>
        <v>-102084.5</v>
      </c>
      <c r="D49" s="20">
        <f>ROUND(-D9*$D$3,2)</f>
        <v>-62783</v>
      </c>
      <c r="E49" s="20">
        <f>ROUND(-E9*$D$3,2)</f>
        <v>-15347.5</v>
      </c>
      <c r="F49" s="20">
        <f aca="true" t="shared" si="19" ref="F49:M49">ROUND(-F9*$D$3,2)</f>
        <v>-49385</v>
      </c>
      <c r="G49" s="20">
        <f t="shared" si="19"/>
        <v>-98259</v>
      </c>
      <c r="H49" s="20">
        <f t="shared" si="19"/>
        <v>-123683</v>
      </c>
      <c r="I49" s="20">
        <f t="shared" si="19"/>
        <v>-63857.5</v>
      </c>
      <c r="J49" s="20">
        <f t="shared" si="19"/>
        <v>-76786.5</v>
      </c>
      <c r="K49" s="20">
        <f t="shared" si="19"/>
        <v>-62730.5</v>
      </c>
      <c r="L49" s="20">
        <f t="shared" si="19"/>
        <v>-46298</v>
      </c>
      <c r="M49" s="20">
        <f t="shared" si="19"/>
        <v>-27874</v>
      </c>
      <c r="N49" s="54">
        <f t="shared" si="18"/>
        <v>-833910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-3308.44</v>
      </c>
      <c r="C51" s="29">
        <f aca="true" t="shared" si="21" ref="C51:M51">SUM(C52:C58)</f>
        <v>87.32</v>
      </c>
      <c r="D51" s="29">
        <f t="shared" si="21"/>
        <v>-2259.84</v>
      </c>
      <c r="E51" s="29">
        <f t="shared" si="21"/>
        <v>-727.6</v>
      </c>
      <c r="F51" s="29">
        <f t="shared" si="21"/>
        <v>-744.72</v>
      </c>
      <c r="G51" s="29">
        <f t="shared" si="21"/>
        <v>-2405.36</v>
      </c>
      <c r="H51" s="29">
        <f t="shared" si="21"/>
        <v>-2478.12</v>
      </c>
      <c r="I51" s="29">
        <f t="shared" si="21"/>
        <v>-4066.82</v>
      </c>
      <c r="J51" s="29">
        <f t="shared" si="21"/>
        <v>522.16</v>
      </c>
      <c r="K51" s="29">
        <f t="shared" si="21"/>
        <v>-4118.18</v>
      </c>
      <c r="L51" s="29">
        <f t="shared" si="21"/>
        <v>-1356.76</v>
      </c>
      <c r="M51" s="29">
        <f t="shared" si="21"/>
        <v>-761.84</v>
      </c>
      <c r="N51" s="29">
        <f>SUM(N52:N58)</f>
        <v>-21618.2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-315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-1417.5</v>
      </c>
      <c r="J53" s="27">
        <v>0</v>
      </c>
      <c r="K53" s="27">
        <v>-1417.5</v>
      </c>
      <c r="L53" s="27">
        <v>0</v>
      </c>
      <c r="M53" s="27">
        <v>0</v>
      </c>
      <c r="N53" s="27">
        <f t="shared" si="18"/>
        <v>-3150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-3308.44</v>
      </c>
      <c r="C58" s="27">
        <v>402.32</v>
      </c>
      <c r="D58" s="27">
        <v>-2259.84</v>
      </c>
      <c r="E58" s="27">
        <v>-727.6</v>
      </c>
      <c r="F58" s="27">
        <v>-744.72</v>
      </c>
      <c r="G58" s="27">
        <v>-2405.36</v>
      </c>
      <c r="H58" s="27">
        <v>-2478.12</v>
      </c>
      <c r="I58" s="27">
        <v>-2649.32</v>
      </c>
      <c r="J58" s="27">
        <v>522.16</v>
      </c>
      <c r="K58" s="27">
        <v>-2700.68</v>
      </c>
      <c r="L58" s="27">
        <v>-1356.76</v>
      </c>
      <c r="M58" s="27">
        <v>-761.84</v>
      </c>
      <c r="N58" s="27">
        <f t="shared" si="18"/>
        <v>-18468.2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717724.6869785679</v>
      </c>
      <c r="C61" s="32">
        <f t="shared" si="22"/>
        <v>484900.33393036196</v>
      </c>
      <c r="D61" s="32">
        <f t="shared" si="22"/>
        <v>494828.01495375996</v>
      </c>
      <c r="E61" s="32">
        <f t="shared" si="22"/>
        <v>127697.44188387998</v>
      </c>
      <c r="F61" s="32">
        <f t="shared" si="22"/>
        <v>451548.55291092163</v>
      </c>
      <c r="G61" s="32">
        <f t="shared" si="22"/>
        <v>587784.5668555</v>
      </c>
      <c r="H61" s="32">
        <f t="shared" si="22"/>
        <v>625096.3619396868</v>
      </c>
      <c r="I61" s="32">
        <f t="shared" si="22"/>
        <v>616189.2065124</v>
      </c>
      <c r="J61" s="32">
        <f t="shared" si="22"/>
        <v>472633.16573318455</v>
      </c>
      <c r="K61" s="32">
        <f t="shared" si="22"/>
        <v>575024.8291565</v>
      </c>
      <c r="L61" s="32">
        <f t="shared" si="22"/>
        <v>287814.91826096</v>
      </c>
      <c r="M61" s="32">
        <f t="shared" si="22"/>
        <v>157978.00818499998</v>
      </c>
      <c r="N61" s="32">
        <f>SUM(B61:M61)</f>
        <v>5599220.087300723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717724.6799999999</v>
      </c>
      <c r="C64" s="42">
        <f aca="true" t="shared" si="23" ref="C64:M64">SUM(C65:C78)</f>
        <v>484900.33999999997</v>
      </c>
      <c r="D64" s="42">
        <f t="shared" si="23"/>
        <v>494828.01</v>
      </c>
      <c r="E64" s="42">
        <f t="shared" si="23"/>
        <v>127697.44</v>
      </c>
      <c r="F64" s="42">
        <f t="shared" si="23"/>
        <v>451548.55</v>
      </c>
      <c r="G64" s="42">
        <f t="shared" si="23"/>
        <v>587784.57</v>
      </c>
      <c r="H64" s="42">
        <f t="shared" si="23"/>
        <v>625096.36</v>
      </c>
      <c r="I64" s="42">
        <f t="shared" si="23"/>
        <v>616189.21</v>
      </c>
      <c r="J64" s="42">
        <f t="shared" si="23"/>
        <v>472633.17</v>
      </c>
      <c r="K64" s="42">
        <f t="shared" si="23"/>
        <v>575024.83</v>
      </c>
      <c r="L64" s="42">
        <f t="shared" si="23"/>
        <v>287814.92</v>
      </c>
      <c r="M64" s="42">
        <f t="shared" si="23"/>
        <v>157978.01</v>
      </c>
      <c r="N64" s="32">
        <f>SUM(N65:N78)</f>
        <v>5599220.09</v>
      </c>
      <c r="P64" s="40"/>
    </row>
    <row r="65" spans="1:14" ht="18.75" customHeight="1">
      <c r="A65" s="17" t="s">
        <v>22</v>
      </c>
      <c r="B65" s="42">
        <v>131759.06</v>
      </c>
      <c r="C65" s="42">
        <v>92922.69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224681.75</v>
      </c>
    </row>
    <row r="66" spans="1:14" ht="18.75" customHeight="1">
      <c r="A66" s="17" t="s">
        <v>23</v>
      </c>
      <c r="B66" s="42">
        <v>350825.67</v>
      </c>
      <c r="C66" s="42">
        <v>231571.74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582397.4099999999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494828.01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494828.01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127697.44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127697.44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451548.55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451548.55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587784.57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587784.57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493600.26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493600.26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131496.1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131496.1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616189.21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616189.21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472633.17</v>
      </c>
      <c r="K74" s="41">
        <v>0</v>
      </c>
      <c r="L74" s="41">
        <v>0</v>
      </c>
      <c r="M74" s="41">
        <v>0</v>
      </c>
      <c r="N74" s="32">
        <f t="shared" si="24"/>
        <v>472633.17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575024.83</v>
      </c>
      <c r="L75" s="41">
        <v>0</v>
      </c>
      <c r="M75" s="41">
        <v>0</v>
      </c>
      <c r="N75" s="29">
        <f t="shared" si="24"/>
        <v>575024.83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287814.92</v>
      </c>
      <c r="M76" s="41">
        <v>0</v>
      </c>
      <c r="N76" s="32">
        <f t="shared" si="24"/>
        <v>287814.92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157978.01</v>
      </c>
      <c r="N77" s="29">
        <f t="shared" si="24"/>
        <v>157978.01</v>
      </c>
    </row>
    <row r="78" spans="1:14" ht="18.75" customHeight="1">
      <c r="A78" s="38" t="s">
        <v>67</v>
      </c>
      <c r="B78" s="36">
        <v>235139.95</v>
      </c>
      <c r="C78" s="36">
        <v>160405.91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395545.86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1.948812411814226</v>
      </c>
      <c r="C82" s="52">
        <v>1.9321046213168258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1.6855679597177593</v>
      </c>
      <c r="C83" s="52">
        <v>1.578087223624129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1.5710381064623846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1.987400680102845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1.8272004502535408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1.4541658217152513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1.7055370477071803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1.6255048943336026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1.6543102380940866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1.8685356977504222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1.783011689083707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2.1204477677978852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2.087987132867133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2015-02-25T18:17:08Z</dcterms:modified>
  <cp:category/>
  <cp:version/>
  <cp:contentType/>
  <cp:contentStatus/>
</cp:coreProperties>
</file>