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<sst xmlns="http://schemas.openxmlformats.org/spreadsheetml/2006/main" count="108" uniqueCount="107">
  <si>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</si>
  <si>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</si>
  <si>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</si>
  <si>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</si>
  <si>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</si>
  <si>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</si>
  <si>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</si>
  <si>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</si>
  <si>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</si>
  <si>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</si>
  <si>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</si>
  <si>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</si>
  <si>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</si>
  <si>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</si>
  <si>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</si>
  <si>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</si>
  <si>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</si>
  <si>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</si>
  <si>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</si>
  <si>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</si>
  <si>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</si>
  <si>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</si>
  <si>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</si>
  <si>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</si>
  <si>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</si>
  <si>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</si>
  <si>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</si>
  <si>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</si>
  <si>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</si>
  <si>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</si>
  <si>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</si>
  <si>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</si>
  <si>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</si>
  <si>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</si>
  <si>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</si>
  <si>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</si>
  <si>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</si>
  <si>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</si>
  <si>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</si>
  <si>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</si>
  <si>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</si>
  <si>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</si>
  <si>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</si>
  <si>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</si>
  <si>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</si>
  <si>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</si>
  <si>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</si>
  <si>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</si>
  <si>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</si>
  <si>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</si>
  <si>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</si>
  <si>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</si>
  <si>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</si>
  <si>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</si>
  <si>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</si>
  <si>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</si>
  <si>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</si>
  <si>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</si>
  <si>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</si>
  <si>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</si>
  <si>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</si>
  <si>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</si>
  <si>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</si>
  <si>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</si>
  <si>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</si>
  <si>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</si>
  <si>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</si>
  <si>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</si>
  <si>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</si>
  <si>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</si>
  <si>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</si>
  <si>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</si>
  <si>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</si>
  <si>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</si>
  <si>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</si>
  <si>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</si>
  <si>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</si>
  <si>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</si>
  <si>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</si>
  <si>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</si>
  <si>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</si>
  <si>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</si>
  <si>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</si>
  <si>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</si>
  <si>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</si>
  <si>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</si>
  <si>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</si>
  <si>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</si>
  <si>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</si>
  <si>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</si>
  <si>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</si>
  <si>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</si>
  <si>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</si>
  <si>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</si>
  <si>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</si>
  <si>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</si>
  <si>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</si>
  <si>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</si>
  <si>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</si>
  <si>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</si>
  <si>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</si>
  <si>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</si>
  <si>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</si>
  <si>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</si>
  <si>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</si>
  <si>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</si>
  <si>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18/02/15 - VENCIMENTO 25/02/15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</si>
</sst>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398558</v>
      </c>
      <c r="C7" s="10">
        <f>C8+C20+C24</f>
        <v>281620</v>
      </c>
      <c r="D7" s="10">
        <f>D8+D20+D24</f>
        <v>294532</v>
      </c>
      <c r="E7" s="10">
        <f>E8+E20+E24</f>
        <v>57093</v>
      </c>
      <c r="F7" s="10">
        <f aca="true" t="shared" si="0" ref="F7:M7">F8+F20+F24</f>
        <v>216916</v>
      </c>
      <c r="G7" s="10">
        <f t="shared" si="0"/>
        <v>376549</v>
      </c>
      <c r="H7" s="10">
        <f t="shared" si="0"/>
        <v>354905</v>
      </c>
      <c r="I7" s="10">
        <f t="shared" si="0"/>
        <v>338010</v>
      </c>
      <c r="J7" s="10">
        <f t="shared" si="0"/>
        <v>239584</v>
      </c>
      <c r="K7" s="10">
        <f t="shared" si="0"/>
        <v>293526</v>
      </c>
      <c r="L7" s="10">
        <f t="shared" si="0"/>
        <v>126081</v>
      </c>
      <c r="M7" s="10">
        <f t="shared" si="0"/>
        <v>71278</v>
      </c>
      <c r="N7" s="10">
        <f>+N8+N20+N24</f>
        <v>3048652</v>
      </c>
      <c r="P7" s="39"/>
    </row>
    <row r="8" spans="1:14" ht="18.75" customHeight="1">
      <c r="A8" s="11" t="s">
        <v>31</v>
      </c>
      <c r="B8" s="12">
        <f>+B9+B12+B16</f>
        <v>219812</v>
      </c>
      <c r="C8" s="12">
        <f>+C9+C12+C16</f>
        <v>164697</v>
      </c>
      <c r="D8" s="12">
        <f>+D9+D12+D16</f>
        <v>185009</v>
      </c>
      <c r="E8" s="12">
        <f>+E9+E12+E16</f>
        <v>34503</v>
      </c>
      <c r="F8" s="12">
        <f aca="true" t="shared" si="1" ref="F8:M8">+F9+F12+F16</f>
        <v>127661</v>
      </c>
      <c r="G8" s="12">
        <f t="shared" si="1"/>
        <v>224840</v>
      </c>
      <c r="H8" s="12">
        <f t="shared" si="1"/>
        <v>202800</v>
      </c>
      <c r="I8" s="12">
        <f t="shared" si="1"/>
        <v>195577</v>
      </c>
      <c r="J8" s="12">
        <f t="shared" si="1"/>
        <v>141463</v>
      </c>
      <c r="K8" s="12">
        <f t="shared" si="1"/>
        <v>157669</v>
      </c>
      <c r="L8" s="12">
        <f t="shared" si="1"/>
        <v>75023</v>
      </c>
      <c r="M8" s="12">
        <f t="shared" si="1"/>
        <v>44684</v>
      </c>
      <c r="N8" s="12">
        <f>SUM(B8:M8)</f>
        <v>1773738</v>
      </c>
    </row>
    <row r="9" spans="1:14" ht="18.75" customHeight="1">
      <c r="A9" s="13" t="s">
        <v>6</v>
      </c>
      <c r="B9" s="14">
        <v>25891</v>
      </c>
      <c r="C9" s="14">
        <v>24367</v>
      </c>
      <c r="D9" s="14">
        <v>16172</v>
      </c>
      <c r="E9" s="14">
        <v>3546</v>
      </c>
      <c r="F9" s="14">
        <v>12158</v>
      </c>
      <c r="G9" s="14">
        <v>23741</v>
      </c>
      <c r="H9" s="14">
        <v>29468</v>
      </c>
      <c r="I9" s="14">
        <v>16055</v>
      </c>
      <c r="J9" s="14">
        <v>19153</v>
      </c>
      <c r="K9" s="14">
        <v>15555</v>
      </c>
      <c r="L9" s="14">
        <v>10921</v>
      </c>
      <c r="M9" s="14">
        <v>6214</v>
      </c>
      <c r="N9" s="12">
        <f aca="true" t="shared" si="2" ref="N9:N19">SUM(B9:M9)</f>
        <v>203241</v>
      </c>
    </row>
    <row r="10" spans="1:14" ht="18.75" customHeight="1">
      <c r="A10" s="15" t="s">
        <v>7</v>
      </c>
      <c r="B10" s="14">
        <f>+B9-B11</f>
        <v>25891</v>
      </c>
      <c r="C10" s="14">
        <f>+C9-C11</f>
        <v>24367</v>
      </c>
      <c r="D10" s="14">
        <f>+D9-D11</f>
        <v>16172</v>
      </c>
      <c r="E10" s="14">
        <f>+E9-E11</f>
        <v>3546</v>
      </c>
      <c r="F10" s="14">
        <f aca="true" t="shared" si="3" ref="F10:M10">+F9-F11</f>
        <v>12158</v>
      </c>
      <c r="G10" s="14">
        <f t="shared" si="3"/>
        <v>23741</v>
      </c>
      <c r="H10" s="14">
        <f t="shared" si="3"/>
        <v>29468</v>
      </c>
      <c r="I10" s="14">
        <f t="shared" si="3"/>
        <v>16055</v>
      </c>
      <c r="J10" s="14">
        <f t="shared" si="3"/>
        <v>19153</v>
      </c>
      <c r="K10" s="14">
        <f t="shared" si="3"/>
        <v>15555</v>
      </c>
      <c r="L10" s="14">
        <f t="shared" si="3"/>
        <v>10921</v>
      </c>
      <c r="M10" s="14">
        <f t="shared" si="3"/>
        <v>6214</v>
      </c>
      <c r="N10" s="12">
        <f t="shared" si="2"/>
        <v>203241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186137</v>
      </c>
      <c r="C12" s="14">
        <f>C13+C14+C15</f>
        <v>134847</v>
      </c>
      <c r="D12" s="14">
        <f>D13+D14+D15</f>
        <v>164259</v>
      </c>
      <c r="E12" s="14">
        <f>E13+E14+E15</f>
        <v>30008</v>
      </c>
      <c r="F12" s="14">
        <f aca="true" t="shared" si="4" ref="F12:M12">F13+F14+F15</f>
        <v>111417</v>
      </c>
      <c r="G12" s="14">
        <f t="shared" si="4"/>
        <v>193539</v>
      </c>
      <c r="H12" s="14">
        <f t="shared" si="4"/>
        <v>167129</v>
      </c>
      <c r="I12" s="14">
        <f t="shared" si="4"/>
        <v>173918</v>
      </c>
      <c r="J12" s="14">
        <f t="shared" si="4"/>
        <v>118185</v>
      </c>
      <c r="K12" s="14">
        <f t="shared" si="4"/>
        <v>137004</v>
      </c>
      <c r="L12" s="14">
        <f t="shared" si="4"/>
        <v>62237</v>
      </c>
      <c r="M12" s="14">
        <f t="shared" si="4"/>
        <v>37528</v>
      </c>
      <c r="N12" s="12">
        <f t="shared" si="2"/>
        <v>1516208</v>
      </c>
    </row>
    <row r="13" spans="1:14" ht="18.75" customHeight="1">
      <c r="A13" s="15" t="s">
        <v>9</v>
      </c>
      <c r="B13" s="14">
        <v>89001</v>
      </c>
      <c r="C13" s="14">
        <v>67059</v>
      </c>
      <c r="D13" s="14">
        <v>78298</v>
      </c>
      <c r="E13" s="14">
        <v>14546</v>
      </c>
      <c r="F13" s="14">
        <v>53972</v>
      </c>
      <c r="G13" s="14">
        <v>95628</v>
      </c>
      <c r="H13" s="14">
        <v>85506</v>
      </c>
      <c r="I13" s="14">
        <v>87695</v>
      </c>
      <c r="J13" s="14">
        <v>57883</v>
      </c>
      <c r="K13" s="14">
        <v>67071</v>
      </c>
      <c r="L13" s="14">
        <v>30629</v>
      </c>
      <c r="M13" s="14">
        <v>18009</v>
      </c>
      <c r="N13" s="12">
        <f t="shared" si="2"/>
        <v>745297</v>
      </c>
    </row>
    <row r="14" spans="1:14" ht="18.75" customHeight="1">
      <c r="A14" s="15" t="s">
        <v>10</v>
      </c>
      <c r="B14" s="14">
        <v>90844</v>
      </c>
      <c r="C14" s="14">
        <v>62804</v>
      </c>
      <c r="D14" s="14">
        <v>81128</v>
      </c>
      <c r="E14" s="14">
        <v>14315</v>
      </c>
      <c r="F14" s="14">
        <v>53263</v>
      </c>
      <c r="G14" s="14">
        <v>90454</v>
      </c>
      <c r="H14" s="14">
        <v>76375</v>
      </c>
      <c r="I14" s="14">
        <v>81335</v>
      </c>
      <c r="J14" s="14">
        <v>56516</v>
      </c>
      <c r="K14" s="14">
        <v>65692</v>
      </c>
      <c r="L14" s="14">
        <v>29933</v>
      </c>
      <c r="M14" s="14">
        <v>18580</v>
      </c>
      <c r="N14" s="12">
        <f t="shared" si="2"/>
        <v>721239</v>
      </c>
    </row>
    <row r="15" spans="1:14" ht="18.75" customHeight="1">
      <c r="A15" s="15" t="s">
        <v>11</v>
      </c>
      <c r="B15" s="14">
        <v>6292</v>
      </c>
      <c r="C15" s="14">
        <v>4984</v>
      </c>
      <c r="D15" s="14">
        <v>4833</v>
      </c>
      <c r="E15" s="14">
        <v>1147</v>
      </c>
      <c r="F15" s="14">
        <v>4182</v>
      </c>
      <c r="G15" s="14">
        <v>7457</v>
      </c>
      <c r="H15" s="14">
        <v>5248</v>
      </c>
      <c r="I15" s="14">
        <v>4888</v>
      </c>
      <c r="J15" s="14">
        <v>3786</v>
      </c>
      <c r="K15" s="14">
        <v>4241</v>
      </c>
      <c r="L15" s="14">
        <v>1675</v>
      </c>
      <c r="M15" s="14">
        <v>939</v>
      </c>
      <c r="N15" s="12">
        <f t="shared" si="2"/>
        <v>49672</v>
      </c>
    </row>
    <row r="16" spans="1:14" ht="18.75" customHeight="1">
      <c r="A16" s="16" t="s">
        <v>30</v>
      </c>
      <c r="B16" s="14">
        <f>B17+B18+B19</f>
        <v>7784</v>
      </c>
      <c r="C16" s="14">
        <f>C17+C18+C19</f>
        <v>5483</v>
      </c>
      <c r="D16" s="14">
        <f>D17+D18+D19</f>
        <v>4578</v>
      </c>
      <c r="E16" s="14">
        <f>E17+E18+E19</f>
        <v>949</v>
      </c>
      <c r="F16" s="14">
        <f aca="true" t="shared" si="5" ref="F16:M16">F17+F18+F19</f>
        <v>4086</v>
      </c>
      <c r="G16" s="14">
        <f t="shared" si="5"/>
        <v>7560</v>
      </c>
      <c r="H16" s="14">
        <f t="shared" si="5"/>
        <v>6203</v>
      </c>
      <c r="I16" s="14">
        <f t="shared" si="5"/>
        <v>5604</v>
      </c>
      <c r="J16" s="14">
        <f t="shared" si="5"/>
        <v>4125</v>
      </c>
      <c r="K16" s="14">
        <f t="shared" si="5"/>
        <v>5110</v>
      </c>
      <c r="L16" s="14">
        <f t="shared" si="5"/>
        <v>1865</v>
      </c>
      <c r="M16" s="14">
        <f t="shared" si="5"/>
        <v>942</v>
      </c>
      <c r="N16" s="12">
        <f t="shared" si="2"/>
        <v>54289</v>
      </c>
    </row>
    <row r="17" spans="1:14" ht="18.75" customHeight="1">
      <c r="A17" s="15" t="s">
        <v>27</v>
      </c>
      <c r="B17" s="14">
        <v>4638</v>
      </c>
      <c r="C17" s="14">
        <v>3424</v>
      </c>
      <c r="D17" s="14">
        <v>2851</v>
      </c>
      <c r="E17" s="14">
        <v>642</v>
      </c>
      <c r="F17" s="14">
        <v>2597</v>
      </c>
      <c r="G17" s="14">
        <v>4884</v>
      </c>
      <c r="H17" s="14">
        <v>4012</v>
      </c>
      <c r="I17" s="14">
        <v>3606</v>
      </c>
      <c r="J17" s="14">
        <v>2670</v>
      </c>
      <c r="K17" s="14">
        <v>3347</v>
      </c>
      <c r="L17" s="14">
        <v>1320</v>
      </c>
      <c r="M17" s="14">
        <v>650</v>
      </c>
      <c r="N17" s="12">
        <f t="shared" si="2"/>
        <v>34641</v>
      </c>
    </row>
    <row r="18" spans="1:14" ht="18.75" customHeight="1">
      <c r="A18" s="15" t="s">
        <v>28</v>
      </c>
      <c r="B18" s="14">
        <v>507</v>
      </c>
      <c r="C18" s="14">
        <v>310</v>
      </c>
      <c r="D18" s="14">
        <v>272</v>
      </c>
      <c r="E18" s="14">
        <v>45</v>
      </c>
      <c r="F18" s="14">
        <v>236</v>
      </c>
      <c r="G18" s="14">
        <v>447</v>
      </c>
      <c r="H18" s="14">
        <v>430</v>
      </c>
      <c r="I18" s="14">
        <v>304</v>
      </c>
      <c r="J18" s="14">
        <v>246</v>
      </c>
      <c r="K18" s="14">
        <v>300</v>
      </c>
      <c r="L18" s="14">
        <v>107</v>
      </c>
      <c r="M18" s="14">
        <v>65</v>
      </c>
      <c r="N18" s="12">
        <f t="shared" si="2"/>
        <v>3269</v>
      </c>
    </row>
    <row r="19" spans="1:14" ht="18.75" customHeight="1">
      <c r="A19" s="15" t="s">
        <v>29</v>
      </c>
      <c r="B19" s="14">
        <v>2639</v>
      </c>
      <c r="C19" s="14">
        <v>1749</v>
      </c>
      <c r="D19" s="14">
        <v>1455</v>
      </c>
      <c r="E19" s="14">
        <v>262</v>
      </c>
      <c r="F19" s="14">
        <v>1253</v>
      </c>
      <c r="G19" s="14">
        <v>2229</v>
      </c>
      <c r="H19" s="14">
        <v>1761</v>
      </c>
      <c r="I19" s="14">
        <v>1694</v>
      </c>
      <c r="J19" s="14">
        <v>1209</v>
      </c>
      <c r="K19" s="14">
        <v>1463</v>
      </c>
      <c r="L19" s="14">
        <v>438</v>
      </c>
      <c r="M19" s="14">
        <v>227</v>
      </c>
      <c r="N19" s="12">
        <f t="shared" si="2"/>
        <v>16379</v>
      </c>
    </row>
    <row r="20" spans="1:14" ht="18.75" customHeight="1">
      <c r="A20" s="17" t="s">
        <v>12</v>
      </c>
      <c r="B20" s="18">
        <f>B21+B22+B23</f>
        <v>132614</v>
      </c>
      <c r="C20" s="18">
        <f>C21+C22+C23</f>
        <v>79468</v>
      </c>
      <c r="D20" s="18">
        <f>D21+D22+D23</f>
        <v>73803</v>
      </c>
      <c r="E20" s="18">
        <f>E21+E22+E23</f>
        <v>14062</v>
      </c>
      <c r="F20" s="18">
        <f aca="true" t="shared" si="6" ref="F20:M20">F21+F22+F23</f>
        <v>56659</v>
      </c>
      <c r="G20" s="18">
        <f t="shared" si="6"/>
        <v>99043</v>
      </c>
      <c r="H20" s="18">
        <f t="shared" si="6"/>
        <v>105598</v>
      </c>
      <c r="I20" s="18">
        <f t="shared" si="6"/>
        <v>108301</v>
      </c>
      <c r="J20" s="18">
        <f t="shared" si="6"/>
        <v>69549</v>
      </c>
      <c r="K20" s="18">
        <f t="shared" si="6"/>
        <v>108550</v>
      </c>
      <c r="L20" s="18">
        <f t="shared" si="6"/>
        <v>41874</v>
      </c>
      <c r="M20" s="18">
        <f t="shared" si="6"/>
        <v>22632</v>
      </c>
      <c r="N20" s="12">
        <f aca="true" t="shared" si="7" ref="N20:N26">SUM(B20:M20)</f>
        <v>912153</v>
      </c>
    </row>
    <row r="21" spans="1:14" ht="18.75" customHeight="1">
      <c r="A21" s="13" t="s">
        <v>13</v>
      </c>
      <c r="B21" s="14">
        <v>69201</v>
      </c>
      <c r="C21" s="14">
        <v>44896</v>
      </c>
      <c r="D21" s="14">
        <v>40591</v>
      </c>
      <c r="E21" s="14">
        <v>8030</v>
      </c>
      <c r="F21" s="14">
        <v>31609</v>
      </c>
      <c r="G21" s="14">
        <v>56769</v>
      </c>
      <c r="H21" s="14">
        <v>60934</v>
      </c>
      <c r="I21" s="14">
        <v>60598</v>
      </c>
      <c r="J21" s="14">
        <v>38384</v>
      </c>
      <c r="K21" s="14">
        <v>58199</v>
      </c>
      <c r="L21" s="14">
        <v>22606</v>
      </c>
      <c r="M21" s="14">
        <v>11904</v>
      </c>
      <c r="N21" s="12">
        <f t="shared" si="7"/>
        <v>503721</v>
      </c>
    </row>
    <row r="22" spans="1:14" ht="18.75" customHeight="1">
      <c r="A22" s="13" t="s">
        <v>14</v>
      </c>
      <c r="B22" s="14">
        <v>59371</v>
      </c>
      <c r="C22" s="14">
        <v>31905</v>
      </c>
      <c r="D22" s="14">
        <v>31077</v>
      </c>
      <c r="E22" s="14">
        <v>5538</v>
      </c>
      <c r="F22" s="14">
        <v>23150</v>
      </c>
      <c r="G22" s="14">
        <v>38932</v>
      </c>
      <c r="H22" s="14">
        <v>41869</v>
      </c>
      <c r="I22" s="14">
        <v>44938</v>
      </c>
      <c r="J22" s="14">
        <v>29185</v>
      </c>
      <c r="K22" s="14">
        <v>47433</v>
      </c>
      <c r="L22" s="14">
        <v>18187</v>
      </c>
      <c r="M22" s="14">
        <v>10208</v>
      </c>
      <c r="N22" s="12">
        <f t="shared" si="7"/>
        <v>381793</v>
      </c>
    </row>
    <row r="23" spans="1:14" ht="18.75" customHeight="1">
      <c r="A23" s="13" t="s">
        <v>15</v>
      </c>
      <c r="B23" s="14">
        <v>4042</v>
      </c>
      <c r="C23" s="14">
        <v>2667</v>
      </c>
      <c r="D23" s="14">
        <v>2135</v>
      </c>
      <c r="E23" s="14">
        <v>494</v>
      </c>
      <c r="F23" s="14">
        <v>1900</v>
      </c>
      <c r="G23" s="14">
        <v>3342</v>
      </c>
      <c r="H23" s="14">
        <v>2795</v>
      </c>
      <c r="I23" s="14">
        <v>2765</v>
      </c>
      <c r="J23" s="14">
        <v>1980</v>
      </c>
      <c r="K23" s="14">
        <v>2918</v>
      </c>
      <c r="L23" s="14">
        <v>1081</v>
      </c>
      <c r="M23" s="14">
        <v>520</v>
      </c>
      <c r="N23" s="12">
        <f t="shared" si="7"/>
        <v>26639</v>
      </c>
    </row>
    <row r="24" spans="1:14" ht="18.75" customHeight="1">
      <c r="A24" s="17" t="s">
        <v>16</v>
      </c>
      <c r="B24" s="14">
        <f>B25+B26</f>
        <v>46132</v>
      </c>
      <c r="C24" s="14">
        <f>C25+C26</f>
        <v>37455</v>
      </c>
      <c r="D24" s="14">
        <f>D25+D26</f>
        <v>35720</v>
      </c>
      <c r="E24" s="14">
        <f>E25+E26</f>
        <v>8528</v>
      </c>
      <c r="F24" s="14">
        <f aca="true" t="shared" si="8" ref="F24:M24">F25+F26</f>
        <v>32596</v>
      </c>
      <c r="G24" s="14">
        <f t="shared" si="8"/>
        <v>52666</v>
      </c>
      <c r="H24" s="14">
        <f t="shared" si="8"/>
        <v>46507</v>
      </c>
      <c r="I24" s="14">
        <f t="shared" si="8"/>
        <v>34132</v>
      </c>
      <c r="J24" s="14">
        <f t="shared" si="8"/>
        <v>28572</v>
      </c>
      <c r="K24" s="14">
        <f t="shared" si="8"/>
        <v>27307</v>
      </c>
      <c r="L24" s="14">
        <f t="shared" si="8"/>
        <v>9184</v>
      </c>
      <c r="M24" s="14">
        <f t="shared" si="8"/>
        <v>3962</v>
      </c>
      <c r="N24" s="12">
        <f t="shared" si="7"/>
        <v>362761</v>
      </c>
    </row>
    <row r="25" spans="1:14" ht="18.75" customHeight="1">
      <c r="A25" s="13" t="s">
        <v>17</v>
      </c>
      <c r="B25" s="14">
        <v>29524</v>
      </c>
      <c r="C25" s="14">
        <v>23971</v>
      </c>
      <c r="D25" s="14">
        <v>22861</v>
      </c>
      <c r="E25" s="14">
        <v>5458</v>
      </c>
      <c r="F25" s="14">
        <v>20861</v>
      </c>
      <c r="G25" s="14">
        <v>33706</v>
      </c>
      <c r="H25" s="14">
        <v>29764</v>
      </c>
      <c r="I25" s="14">
        <v>21844</v>
      </c>
      <c r="J25" s="14">
        <v>18286</v>
      </c>
      <c r="K25" s="14">
        <v>17476</v>
      </c>
      <c r="L25" s="14">
        <v>5878</v>
      </c>
      <c r="M25" s="14">
        <v>2536</v>
      </c>
      <c r="N25" s="12">
        <f t="shared" si="7"/>
        <v>232165</v>
      </c>
    </row>
    <row r="26" spans="1:14" ht="18.75" customHeight="1">
      <c r="A26" s="13" t="s">
        <v>18</v>
      </c>
      <c r="B26" s="14">
        <v>16608</v>
      </c>
      <c r="C26" s="14">
        <v>13484</v>
      </c>
      <c r="D26" s="14">
        <v>12859</v>
      </c>
      <c r="E26" s="14">
        <v>3070</v>
      </c>
      <c r="F26" s="14">
        <v>11735</v>
      </c>
      <c r="G26" s="14">
        <v>18960</v>
      </c>
      <c r="H26" s="14">
        <v>16743</v>
      </c>
      <c r="I26" s="14">
        <v>12288</v>
      </c>
      <c r="J26" s="14">
        <v>10286</v>
      </c>
      <c r="K26" s="14">
        <v>9831</v>
      </c>
      <c r="L26" s="14">
        <v>3306</v>
      </c>
      <c r="M26" s="14">
        <v>1426</v>
      </c>
      <c r="N26" s="12">
        <f t="shared" si="7"/>
        <v>130596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0.9952312125211387</v>
      </c>
      <c r="C32" s="23">
        <f aca="true" t="shared" si="9" ref="C32:M32">(((+C$8+C$20)*C$29)+(C$24*C$30))/C$7</f>
        <v>0.9900916216888004</v>
      </c>
      <c r="D32" s="23">
        <f t="shared" si="9"/>
        <v>0.9950397647793789</v>
      </c>
      <c r="E32" s="23">
        <f t="shared" si="9"/>
        <v>0.9845551083320196</v>
      </c>
      <c r="F32" s="23">
        <f t="shared" si="9"/>
        <v>0.9922460602260783</v>
      </c>
      <c r="G32" s="23">
        <f t="shared" si="9"/>
        <v>0.9958180385554071</v>
      </c>
      <c r="H32" s="23">
        <f t="shared" si="9"/>
        <v>0.990578173595751</v>
      </c>
      <c r="I32" s="23">
        <f t="shared" si="9"/>
        <v>0.9946581970947606</v>
      </c>
      <c r="J32" s="23">
        <f t="shared" si="9"/>
        <v>0.9973882780152263</v>
      </c>
      <c r="K32" s="23">
        <f t="shared" si="9"/>
        <v>0.9955903333946566</v>
      </c>
      <c r="L32" s="23">
        <f t="shared" si="9"/>
        <v>0.996824086103378</v>
      </c>
      <c r="M32" s="23">
        <f t="shared" si="9"/>
        <v>0.9995497600942788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1.732498494756798</v>
      </c>
      <c r="C35" s="26">
        <f>C32*C34</f>
        <v>1.6653341076805621</v>
      </c>
      <c r="D35" s="26">
        <f>D32*D34</f>
        <v>1.5713667965395952</v>
      </c>
      <c r="E35" s="26">
        <f>E32*E34</f>
        <v>1.988998229852346</v>
      </c>
      <c r="F35" s="26">
        <f aca="true" t="shared" si="10" ref="F35:M35">F32*F34</f>
        <v>1.8276180183304138</v>
      </c>
      <c r="G35" s="26">
        <f t="shared" si="10"/>
        <v>1.4544918271140275</v>
      </c>
      <c r="H35" s="26">
        <f t="shared" si="10"/>
        <v>1.6882423812592382</v>
      </c>
      <c r="I35" s="26">
        <f t="shared" si="10"/>
        <v>1.6548128425065531</v>
      </c>
      <c r="J35" s="26">
        <f t="shared" si="10"/>
        <v>1.8688064165171294</v>
      </c>
      <c r="K35" s="26">
        <f t="shared" si="10"/>
        <v>1.7836000822765274</v>
      </c>
      <c r="L35" s="26">
        <f t="shared" si="10"/>
        <v>2.121042290410768</v>
      </c>
      <c r="M35" s="26">
        <f t="shared" si="10"/>
        <v>2.0880594488369484</v>
      </c>
      <c r="N35" s="27"/>
    </row>
    <row r="36" spans="1:14" ht="18.75" customHeight="1">
      <c r="A36" s="61" t="s">
        <v>48</v>
      </c>
      <c r="B36" s="26">
        <v>-0.0002805865</v>
      </c>
      <c r="C36" s="26">
        <v>-0.0031241744</v>
      </c>
      <c r="D36" s="26">
        <v>0</v>
      </c>
      <c r="E36" s="26">
        <v>0</v>
      </c>
      <c r="F36" s="26">
        <v>-0.0008188884</v>
      </c>
      <c r="G36" s="26">
        <v>-0.0005612019</v>
      </c>
      <c r="H36" s="26">
        <v>-0.0009531847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158.36</v>
      </c>
      <c r="C38" s="65">
        <f t="shared" si="11"/>
        <v>1373.88</v>
      </c>
      <c r="D38" s="65">
        <f t="shared" si="11"/>
        <v>0</v>
      </c>
      <c r="E38" s="65">
        <f t="shared" si="11"/>
        <v>0</v>
      </c>
      <c r="F38" s="65">
        <f t="shared" si="11"/>
        <v>299.6</v>
      </c>
      <c r="G38" s="65">
        <f t="shared" si="11"/>
        <v>312.44</v>
      </c>
      <c r="H38" s="65">
        <f t="shared" si="11"/>
        <v>530.72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2675</v>
      </c>
    </row>
    <row r="39" spans="1:14" ht="18.75" customHeight="1">
      <c r="A39" s="61" t="s">
        <v>50</v>
      </c>
      <c r="B39" s="67">
        <v>37</v>
      </c>
      <c r="C39" s="67">
        <v>321</v>
      </c>
      <c r="D39" s="67">
        <v>0</v>
      </c>
      <c r="E39" s="67">
        <v>0</v>
      </c>
      <c r="F39" s="67">
        <v>70</v>
      </c>
      <c r="G39" s="67">
        <v>73</v>
      </c>
      <c r="H39" s="67">
        <v>124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625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690547.665079013</v>
      </c>
      <c r="C42" s="69">
        <f aca="true" t="shared" si="12" ref="C42:N42">C43+C44+C45</f>
        <v>469485.4414104719</v>
      </c>
      <c r="D42" s="69">
        <f t="shared" si="12"/>
        <v>462817.80531840003</v>
      </c>
      <c r="E42" s="69">
        <f t="shared" si="12"/>
        <v>113557.87593696</v>
      </c>
      <c r="F42" s="69">
        <f>F43+F44+F45</f>
        <v>396561.5600679856</v>
      </c>
      <c r="G42" s="69">
        <f>G43+G44+G45</f>
        <v>547788.5629937168</v>
      </c>
      <c r="H42" s="69">
        <f t="shared" si="12"/>
        <v>599358.0923048564</v>
      </c>
      <c r="I42" s="69">
        <f t="shared" si="12"/>
        <v>559343.28889564</v>
      </c>
      <c r="J42" s="69">
        <f t="shared" si="12"/>
        <v>447736.11649483995</v>
      </c>
      <c r="K42" s="69">
        <f t="shared" si="12"/>
        <v>523532.9977503</v>
      </c>
      <c r="L42" s="69">
        <f t="shared" si="12"/>
        <v>267423.13301728</v>
      </c>
      <c r="M42" s="69">
        <f t="shared" si="12"/>
        <v>148832.7013942</v>
      </c>
      <c r="N42" s="69">
        <f t="shared" si="12"/>
        <v>5226985.240663664</v>
      </c>
    </row>
    <row r="43" spans="1:14" ht="18.75" customHeight="1">
      <c r="A43" s="66" t="s">
        <v>101</v>
      </c>
      <c r="B43" s="63">
        <f aca="true" t="shared" si="13" ref="B43:H43">B35*B7</f>
        <v>690501.13507328</v>
      </c>
      <c r="C43" s="63">
        <f t="shared" si="13"/>
        <v>468991.3914049999</v>
      </c>
      <c r="D43" s="63">
        <f t="shared" si="13"/>
        <v>462817.80531840003</v>
      </c>
      <c r="E43" s="63">
        <f t="shared" si="13"/>
        <v>113557.87593696</v>
      </c>
      <c r="F43" s="63">
        <f t="shared" si="13"/>
        <v>396439.59006416006</v>
      </c>
      <c r="G43" s="63">
        <f t="shared" si="13"/>
        <v>547687.44300796</v>
      </c>
      <c r="H43" s="63">
        <f t="shared" si="13"/>
        <v>599165.6623208099</v>
      </c>
      <c r="I43" s="63">
        <f>I35*I7</f>
        <v>559343.28889564</v>
      </c>
      <c r="J43" s="63">
        <f>J35*J7</f>
        <v>447736.11649483995</v>
      </c>
      <c r="K43" s="63">
        <f>K35*K7</f>
        <v>523532.9977503</v>
      </c>
      <c r="L43" s="63">
        <f>L35*L7</f>
        <v>267423.13301728</v>
      </c>
      <c r="M43" s="63">
        <f>M35*M7</f>
        <v>148832.7013942</v>
      </c>
      <c r="N43" s="65">
        <f>SUM(B43:M43)</f>
        <v>5226029.14067883</v>
      </c>
    </row>
    <row r="44" spans="1:14" ht="18.75" customHeight="1">
      <c r="A44" s="66" t="s">
        <v>102</v>
      </c>
      <c r="B44" s="63">
        <f aca="true" t="shared" si="14" ref="B44:M44">B36*B7</f>
        <v>-111.829994267</v>
      </c>
      <c r="C44" s="63">
        <f t="shared" si="14"/>
        <v>-879.829994528</v>
      </c>
      <c r="D44" s="63">
        <f t="shared" si="14"/>
        <v>0</v>
      </c>
      <c r="E44" s="63">
        <f t="shared" si="14"/>
        <v>0</v>
      </c>
      <c r="F44" s="63">
        <f t="shared" si="14"/>
        <v>-177.6299961744</v>
      </c>
      <c r="G44" s="63">
        <f t="shared" si="14"/>
        <v>-211.3200142431</v>
      </c>
      <c r="H44" s="63">
        <f t="shared" si="14"/>
        <v>-338.29001595349996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-1718.900015166</v>
      </c>
    </row>
    <row r="45" spans="1:14" ht="18.75" customHeight="1">
      <c r="A45" s="66" t="s">
        <v>52</v>
      </c>
      <c r="B45" s="63">
        <f aca="true" t="shared" si="15" ref="B45:M45">B38</f>
        <v>158.36</v>
      </c>
      <c r="C45" s="63">
        <f t="shared" si="15"/>
        <v>1373.88</v>
      </c>
      <c r="D45" s="63">
        <f t="shared" si="15"/>
        <v>0</v>
      </c>
      <c r="E45" s="63">
        <f t="shared" si="15"/>
        <v>0</v>
      </c>
      <c r="F45" s="63">
        <f t="shared" si="15"/>
        <v>299.6</v>
      </c>
      <c r="G45" s="63">
        <f t="shared" si="15"/>
        <v>312.44</v>
      </c>
      <c r="H45" s="63">
        <f t="shared" si="15"/>
        <v>530.72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2675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-93926.94</v>
      </c>
      <c r="C47" s="28">
        <f t="shared" si="16"/>
        <v>-86508.58</v>
      </c>
      <c r="D47" s="28">
        <f t="shared" si="16"/>
        <v>-58861.84</v>
      </c>
      <c r="E47" s="28">
        <f t="shared" si="16"/>
        <v>-13138.6</v>
      </c>
      <c r="F47" s="28">
        <f t="shared" si="16"/>
        <v>-44436.2</v>
      </c>
      <c r="G47" s="28">
        <f t="shared" si="16"/>
        <v>-85498.86</v>
      </c>
      <c r="H47" s="28">
        <f t="shared" si="16"/>
        <v>-105616.12</v>
      </c>
      <c r="I47" s="28">
        <f t="shared" si="16"/>
        <v>-58841.82</v>
      </c>
      <c r="J47" s="28">
        <f t="shared" si="16"/>
        <v>-69359.54</v>
      </c>
      <c r="K47" s="28">
        <f t="shared" si="16"/>
        <v>-57143.18</v>
      </c>
      <c r="L47" s="28">
        <f t="shared" si="16"/>
        <v>-39580.26</v>
      </c>
      <c r="M47" s="28">
        <f t="shared" si="16"/>
        <v>-22510.84</v>
      </c>
      <c r="N47" s="28">
        <f t="shared" si="16"/>
        <v>-735422.78</v>
      </c>
      <c r="P47" s="40"/>
    </row>
    <row r="48" spans="1:16" ht="18.75" customHeight="1">
      <c r="A48" s="17" t="s">
        <v>54</v>
      </c>
      <c r="B48" s="29">
        <f>B49+B50</f>
        <v>-90618.5</v>
      </c>
      <c r="C48" s="29">
        <f>C49+C50</f>
        <v>-85284.5</v>
      </c>
      <c r="D48" s="29">
        <f>D49+D50</f>
        <v>-56602</v>
      </c>
      <c r="E48" s="29">
        <f>E49+E50</f>
        <v>-12411</v>
      </c>
      <c r="F48" s="29">
        <f aca="true" t="shared" si="17" ref="F48:M48">F49+F50</f>
        <v>-42553</v>
      </c>
      <c r="G48" s="29">
        <f t="shared" si="17"/>
        <v>-83093.5</v>
      </c>
      <c r="H48" s="29">
        <f t="shared" si="17"/>
        <v>-103138</v>
      </c>
      <c r="I48" s="29">
        <f t="shared" si="17"/>
        <v>-56192.5</v>
      </c>
      <c r="J48" s="29">
        <f t="shared" si="17"/>
        <v>-67035.5</v>
      </c>
      <c r="K48" s="29">
        <f t="shared" si="17"/>
        <v>-54442.5</v>
      </c>
      <c r="L48" s="29">
        <f t="shared" si="17"/>
        <v>-38223.5</v>
      </c>
      <c r="M48" s="29">
        <f t="shared" si="17"/>
        <v>-21749</v>
      </c>
      <c r="N48" s="28">
        <f aca="true" t="shared" si="18" ref="N48:N59">SUM(B48:M48)</f>
        <v>-711343.5</v>
      </c>
      <c r="P48" s="40"/>
    </row>
    <row r="49" spans="1:16" ht="18.75" customHeight="1">
      <c r="A49" s="13" t="s">
        <v>55</v>
      </c>
      <c r="B49" s="20">
        <f>ROUND(-B9*$D$3,2)</f>
        <v>-90618.5</v>
      </c>
      <c r="C49" s="20">
        <f>ROUND(-C9*$D$3,2)</f>
        <v>-85284.5</v>
      </c>
      <c r="D49" s="20">
        <f>ROUND(-D9*$D$3,2)</f>
        <v>-56602</v>
      </c>
      <c r="E49" s="20">
        <f>ROUND(-E9*$D$3,2)</f>
        <v>-12411</v>
      </c>
      <c r="F49" s="20">
        <f aca="true" t="shared" si="19" ref="F49:M49">ROUND(-F9*$D$3,2)</f>
        <v>-42553</v>
      </c>
      <c r="G49" s="20">
        <f t="shared" si="19"/>
        <v>-83093.5</v>
      </c>
      <c r="H49" s="20">
        <f t="shared" si="19"/>
        <v>-103138</v>
      </c>
      <c r="I49" s="20">
        <f t="shared" si="19"/>
        <v>-56192.5</v>
      </c>
      <c r="J49" s="20">
        <f t="shared" si="19"/>
        <v>-67035.5</v>
      </c>
      <c r="K49" s="20">
        <f t="shared" si="19"/>
        <v>-54442.5</v>
      </c>
      <c r="L49" s="20">
        <f t="shared" si="19"/>
        <v>-38223.5</v>
      </c>
      <c r="M49" s="20">
        <f t="shared" si="19"/>
        <v>-21749</v>
      </c>
      <c r="N49" s="54">
        <f t="shared" si="18"/>
        <v>-711343.5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-3308.44</v>
      </c>
      <c r="C51" s="29">
        <f aca="true" t="shared" si="21" ref="C51:M51">SUM(C52:C58)</f>
        <v>-1224.08</v>
      </c>
      <c r="D51" s="29">
        <f t="shared" si="21"/>
        <v>-2259.84</v>
      </c>
      <c r="E51" s="29">
        <f t="shared" si="21"/>
        <v>-727.6</v>
      </c>
      <c r="F51" s="29">
        <f t="shared" si="21"/>
        <v>-1883.2</v>
      </c>
      <c r="G51" s="29">
        <f t="shared" si="21"/>
        <v>-2405.36</v>
      </c>
      <c r="H51" s="29">
        <f t="shared" si="21"/>
        <v>-2478.12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-761.84</v>
      </c>
      <c r="N51" s="29">
        <f>SUM(N52:N58)</f>
        <v>-24079.280000000002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-1224.08</v>
      </c>
      <c r="D58" s="27">
        <v>-2259.84</v>
      </c>
      <c r="E58" s="27">
        <v>-727.6</v>
      </c>
      <c r="F58" s="27">
        <v>-1883.2</v>
      </c>
      <c r="G58" s="27">
        <v>-2405.36</v>
      </c>
      <c r="H58" s="27">
        <v>-2478.12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-761.84</v>
      </c>
      <c r="N58" s="27">
        <f t="shared" si="18"/>
        <v>-24079.280000000002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596620.725079013</v>
      </c>
      <c r="C61" s="32">
        <f t="shared" si="22"/>
        <v>382976.8614104719</v>
      </c>
      <c r="D61" s="32">
        <f t="shared" si="22"/>
        <v>403955.96531840006</v>
      </c>
      <c r="E61" s="32">
        <f t="shared" si="22"/>
        <v>100419.27593696</v>
      </c>
      <c r="F61" s="32">
        <f t="shared" si="22"/>
        <v>352125.3600679856</v>
      </c>
      <c r="G61" s="32">
        <f t="shared" si="22"/>
        <v>462289.7029937168</v>
      </c>
      <c r="H61" s="32">
        <f t="shared" si="22"/>
        <v>493741.9723048564</v>
      </c>
      <c r="I61" s="32">
        <f t="shared" si="22"/>
        <v>500501.46889564005</v>
      </c>
      <c r="J61" s="32">
        <f t="shared" si="22"/>
        <v>378376.57649484</v>
      </c>
      <c r="K61" s="32">
        <f t="shared" si="22"/>
        <v>466389.8177503</v>
      </c>
      <c r="L61" s="32">
        <f t="shared" si="22"/>
        <v>227842.87301728</v>
      </c>
      <c r="M61" s="32">
        <f t="shared" si="22"/>
        <v>126321.86139420001</v>
      </c>
      <c r="N61" s="32">
        <f>SUM(B61:M61)</f>
        <v>4491562.460663663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596620.72</v>
      </c>
      <c r="C64" s="42">
        <f aca="true" t="shared" si="23" ref="C64:M64">SUM(C65:C78)</f>
        <v>382976.87</v>
      </c>
      <c r="D64" s="42">
        <f t="shared" si="23"/>
        <v>403955.97</v>
      </c>
      <c r="E64" s="42">
        <f t="shared" si="23"/>
        <v>100419.28</v>
      </c>
      <c r="F64" s="42">
        <f t="shared" si="23"/>
        <v>352125.36</v>
      </c>
      <c r="G64" s="42">
        <f t="shared" si="23"/>
        <v>462289.7</v>
      </c>
      <c r="H64" s="42">
        <f t="shared" si="23"/>
        <v>493741.97</v>
      </c>
      <c r="I64" s="42">
        <f t="shared" si="23"/>
        <v>500501.47</v>
      </c>
      <c r="J64" s="42">
        <f t="shared" si="23"/>
        <v>378376.58</v>
      </c>
      <c r="K64" s="42">
        <f t="shared" si="23"/>
        <v>466389.82</v>
      </c>
      <c r="L64" s="42">
        <f t="shared" si="23"/>
        <v>227842.87</v>
      </c>
      <c r="M64" s="42">
        <f t="shared" si="23"/>
        <v>126321.86</v>
      </c>
      <c r="N64" s="32">
        <f>SUM(N65:N78)</f>
        <v>4491562.47</v>
      </c>
      <c r="P64" s="40"/>
    </row>
    <row r="65" spans="1:14" ht="18.75" customHeight="1">
      <c r="A65" s="17" t="s">
        <v>22</v>
      </c>
      <c r="B65" s="42">
        <v>107042.15</v>
      </c>
      <c r="C65" s="42">
        <v>65737.83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172779.97999999998</v>
      </c>
    </row>
    <row r="66" spans="1:14" ht="18.75" customHeight="1">
      <c r="A66" s="17" t="s">
        <v>23</v>
      </c>
      <c r="B66" s="42">
        <v>254438.62</v>
      </c>
      <c r="C66" s="42">
        <v>156833.13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411271.75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403955.97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403955.97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100419.28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100419.28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352125.36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352125.36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462289.7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462289.7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389453.07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389453.07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104288.9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104288.9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500501.47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500501.47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378376.58</v>
      </c>
      <c r="K74" s="41">
        <v>0</v>
      </c>
      <c r="L74" s="41">
        <v>0</v>
      </c>
      <c r="M74" s="41">
        <v>0</v>
      </c>
      <c r="N74" s="32">
        <f t="shared" si="24"/>
        <v>378376.58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466389.82</v>
      </c>
      <c r="L75" s="41">
        <v>0</v>
      </c>
      <c r="M75" s="41">
        <v>0</v>
      </c>
      <c r="N75" s="29">
        <f t="shared" si="24"/>
        <v>466389.82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227842.87</v>
      </c>
      <c r="M76" s="41">
        <v>0</v>
      </c>
      <c r="N76" s="32">
        <f t="shared" si="24"/>
        <v>227842.87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126321.86</v>
      </c>
      <c r="N77" s="29">
        <f t="shared" si="24"/>
        <v>126321.86</v>
      </c>
    </row>
    <row r="78" spans="1:14" ht="18.75" customHeight="1">
      <c r="A78" s="38" t="s">
        <v>67</v>
      </c>
      <c r="B78" s="36">
        <v>235139.95</v>
      </c>
      <c r="C78" s="36">
        <v>160405.91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395545.86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1.9483932358679978</v>
      </c>
      <c r="C82" s="52">
        <v>1.9329132942937273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1.6859216610947072</v>
      </c>
      <c r="C83" s="52">
        <v>1.578800099623592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1.571366812434642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1.988998301017638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1.8276180180346309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1.4544918191257976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1.706561127954122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1.6264302705367597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1.6548128457737938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1.868806431147322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1.7836000899409252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2.1210422664794852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2.0880594292769157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2015-02-24T19:52:29Z</dcterms:modified>
  <cp:category/>
  <cp:version/>
  <cp:contentType/>
  <cp:contentStatus/>
</cp:coreProperties>
</file>